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activeTab="2"/>
  </bookViews>
  <sheets>
    <sheet name="编辑说明" sheetId="10" r:id="rId1"/>
    <sheet name="汇总" sheetId="7" r:id="rId2"/>
    <sheet name="BQ1.1 地质勘查 (一、二期)" sheetId="9" r:id="rId3"/>
    <sheet name="BQ1.1 地质勘查" sheetId="4" state="hidden" r:id="rId4"/>
    <sheet name="HiddeSheet" sheetId="6" state="hidden" r:id="rId5"/>
  </sheets>
  <externalReferences>
    <externalReference r:id="rId6"/>
    <externalReference r:id="rId7"/>
    <externalReference r:id="rId8"/>
  </externalReferences>
  <definedNames>
    <definedName name="cap">#REF!</definedName>
    <definedName name="cola">#REF!</definedName>
    <definedName name="colb">#REF!</definedName>
    <definedName name="lap">[1]General!$B$2:$G$9</definedName>
    <definedName name="MyRange2" localSheetId="0">[2]前言!$CY$5:$CY$7</definedName>
    <definedName name="MyRange2" localSheetId="1">'[3]BQ1.2 超前钻（一标段）'!$CY$5:$CY$7</definedName>
    <definedName name="MyRange2">#REF!</definedName>
    <definedName name="MyRange3" localSheetId="0">[2]前言!$CZ$5:$CZ$6</definedName>
    <definedName name="MyRange3" localSheetId="1">'[3]BQ1.2 超前钻（一标段）'!$CZ$5:$CZ$6</definedName>
    <definedName name="MyRange3">#REF!</definedName>
    <definedName name="_xlnm.Print_Area" localSheetId="3">'BQ1.1 地质勘查'!$A$1:$K$23</definedName>
    <definedName name="_xlnm.Print_Area" localSheetId="2">'BQ1.1 地质勘查 (一、二期)'!$A$1:$K$13</definedName>
    <definedName name="_xlnm.Print_Area" localSheetId="1">汇总!$A$1:$E$16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<sst xmlns="http://schemas.openxmlformats.org/spreadsheetml/2006/main" count="206" uniqueCount="117">
  <si>
    <t>编制说明</t>
  </si>
  <si>
    <t>按照设计图纸及有关规范要求，完成详勘点孔编号、钻探、取样、送检试验、数据整理等内容，勘察检测详勘点是否有无砂卵石层、土洞、溶洞、破碎带或软弱夹层等不良地质。</t>
  </si>
  <si>
    <t>承包人及时提供施工过程中柱状图，当天的数据第二天中午12点前必须提供柱状图，整理。现场全部钻孔完成后的5天内提供正式报告及成果。成果包括但不限于：工程地质柱状图、强风化及中风化的等高线图、原位测试成果表、室内试验成果表、钻孔柱状土样水印照片、勘探点主要数据一览表、完整版报告电子版、纸质版等。</t>
  </si>
  <si>
    <t>承包人过程中施工完一栋楼或者一块地下室区域，需在5天内提供该栋楼及地下室区域的所有成果。</t>
  </si>
  <si>
    <t>承包人必须配合设计部、设计院提供所有文字及图表资料，施工进程中进行必要的补勘、施工勘察、验收等。</t>
  </si>
  <si>
    <t>发包人不提供水电接驳点，承包人须考虑现场地形条件复杂，自行解决施工道路及施工用水用电接驳问题，有关费用由承包人承担。</t>
  </si>
  <si>
    <t>承包人必须服从现场统一管理，交叉施工过程中抽水泵、抽水管道不得影响土方、桩基、总包等单位施工，因影响后续单位施工导致的钻机移位、设备移位费、二次接管费用由承包人自行承担。</t>
  </si>
  <si>
    <t>因工期紧张，承包人必须持续施工，考虑中雨天、小雨天、夜间施工的保障措施，例如搭设雨棚，临时道路铺设修筑等，有关费用在综合报价中考虑。</t>
  </si>
  <si>
    <t>承包人必须做好安全文明施工，制定相应的安全文明施工保障措施以及应急预案，及时清理钻孔泥浆及施工水坑平整恢复，费用在综合报价中考虑。</t>
  </si>
  <si>
    <t>发包人可能因进度原因或者其他原因导致设备二次进出场的费用在综合报价中考虑。</t>
  </si>
  <si>
    <t>本项目不提供办公和住宿场地，承包人自行解决。</t>
  </si>
  <si>
    <t>发包人有权根据现场管理需要从上述工程内容内酌情增减部分工程内容。</t>
  </si>
  <si>
    <t>承包人按照国家及地方规范，和发包人的任务委托书及技术要求进行工程勘察，并对勘察结果负责。</t>
  </si>
  <si>
    <t>取样岩层需做饱和抗压强度试验，取样必须符合规范要求，取样材料必须做好保护，7天内出数据。</t>
  </si>
  <si>
    <t>合同文件中所描述的承包范围与工作内容仅是概括性的，不能视为是完整无缺的。投标人应参阅招标文件中的其他部分，包括投标须知、协议条款、工程规范、工程量清单、图纸等去完全了解工程的实际范围与内容。</t>
  </si>
  <si>
    <t>承包人须为工程妥善地完工及履行其在合同内所负的责任而提供一切设施，除合同另有说明外，所有费用须由承包人负责。除另有指令及规定的主要物料、配件、构件及设备外，尚应提供工程施工中及安装工程正常进行中所需的一切附带杂项工作及所需劳动，无论此等工作是否详列于本合同文件中。</t>
  </si>
  <si>
    <t>智谷光年项目</t>
  </si>
  <si>
    <t>地质勘查工程</t>
  </si>
  <si>
    <t>投标价目总计</t>
  </si>
  <si>
    <t>序号</t>
  </si>
  <si>
    <t>说明</t>
  </si>
  <si>
    <t>合计</t>
  </si>
  <si>
    <t>地质勘查</t>
  </si>
  <si>
    <t>投标总计：</t>
  </si>
  <si>
    <t>(人民币/元)</t>
  </si>
  <si>
    <t>投标总计转至投标书</t>
  </si>
  <si>
    <t>IsLockRow</t>
  </si>
  <si>
    <t>FreezeRow</t>
  </si>
  <si>
    <t/>
  </si>
  <si>
    <t>01 工程量清单-地质勘查</t>
  </si>
  <si>
    <t>编号</t>
  </si>
  <si>
    <t>项目</t>
  </si>
  <si>
    <t>供货方式</t>
  </si>
  <si>
    <t>暂定项目</t>
  </si>
  <si>
    <t>数量</t>
  </si>
  <si>
    <t>单位</t>
  </si>
  <si>
    <t>单价</t>
  </si>
  <si>
    <t>合价</t>
  </si>
  <si>
    <t>FULLPATH</t>
  </si>
  <si>
    <t>ITEMTYPE</t>
  </si>
  <si>
    <t>BQCONFIRMITEMID</t>
  </si>
  <si>
    <t>BQCONFIRMITEMGUID</t>
  </si>
  <si>
    <t>甲供</t>
  </si>
  <si>
    <t>否</t>
  </si>
  <si>
    <t>主材费</t>
  </si>
  <si>
    <t>安装及其他费</t>
  </si>
  <si>
    <t>小计</t>
  </si>
  <si>
    <t>甲限</t>
  </si>
  <si>
    <t>是</t>
  </si>
  <si>
    <t>03.01.12.01 其他前期工程</t>
  </si>
  <si>
    <t>A1</t>
  </si>
  <si>
    <t>02DCDC07-0C49-4C90-B44C-B03D00E987E7</t>
  </si>
  <si>
    <t>甲指</t>
  </si>
  <si>
    <t>A1.001</t>
  </si>
  <si>
    <t>BQDESC</t>
  </si>
  <si>
    <t>EB7EC444-CC4D-486E-9A7F-B03D00EC76A1</t>
  </si>
  <si>
    <t>详勘</t>
  </si>
  <si>
    <t>A1.007</t>
  </si>
  <si>
    <t>AAB15CCF-48E4-4187-9DFA-B03D00EC76A2</t>
  </si>
  <si>
    <t>地质详勘钻孔并提供规划审批版勘查报告，详勘暂定钻孔数210个，暂定钻孔深度45m，实际钻孔数量按图纸要求执行，按实际钻孔深度进行结算，综合单价包干。</t>
  </si>
  <si>
    <t>A1.008</t>
  </si>
  <si>
    <t>334140E4-C6D1-4B1F-A544-B03D00EC76A2</t>
  </si>
  <si>
    <t>一类~五类岩土以上（含五类）详勘钻探。</t>
  </si>
  <si>
    <t>m</t>
  </si>
  <si>
    <t>A1.008.009</t>
  </si>
  <si>
    <t>BQITEM</t>
  </si>
  <si>
    <t>42C65B30-2CF9-436F-B6B5-B03D00EC76A2</t>
  </si>
  <si>
    <t>03.01.12.01 地质勘查工程  小计</t>
  </si>
  <si>
    <t>A1.TOTAL</t>
  </si>
  <si>
    <t>54863FE2-B674-4833-B061-B03D00E987E7</t>
  </si>
  <si>
    <t>中海湘城名庭项目二期</t>
  </si>
  <si>
    <t>地质勘查及超前钻工程</t>
  </si>
  <si>
    <t>初勘</t>
  </si>
  <si>
    <t>A1.002</t>
  </si>
  <si>
    <t>64B816BA-4264-4EBF-9ECF-B03D00EC76A2</t>
  </si>
  <si>
    <t xml:space="preserve">地质初勘钻孔并提供规划审批版勘查报告，初勘暂定钻孔数200个，暂定钻孔深度25m，实际钻孔数量按图纸要求执行，按实际钻孔深度进行结算，综合单价包干。 </t>
  </si>
  <si>
    <t>A1.003</t>
  </si>
  <si>
    <t>6105EC92-2860-4ABA-BBB1-B03D00EC76A2</t>
  </si>
  <si>
    <t>1</t>
  </si>
  <si>
    <t>一类~三类岩土初勘钻探。</t>
  </si>
  <si>
    <t>A1.003.004</t>
  </si>
  <si>
    <t>FBB270DA-DCB1-4482-AB44-B03D00EC76A2</t>
  </si>
  <si>
    <t>2</t>
  </si>
  <si>
    <t>四类岩土初勘钻探。</t>
  </si>
  <si>
    <t>A1.003.005</t>
  </si>
  <si>
    <t>8EB7BB8A-8F64-4E02-A607-B03D00EC76A2</t>
  </si>
  <si>
    <t>3</t>
  </si>
  <si>
    <t>五类岩土以上（含五类）初勘钻探。</t>
  </si>
  <si>
    <t>A1.003.006</t>
  </si>
  <si>
    <t>F5FA11FB-84FC-4905-AC7B-B03D00EC76A2</t>
  </si>
  <si>
    <t>地质详勘钻孔并提供规划审批版勘查报告，详勘暂定钻孔数600个，暂定钻孔深度25m，实际钻孔数量按图纸要求执行，按实际钻孔深度进行结算，综合单价包干。</t>
  </si>
  <si>
    <t>4</t>
  </si>
  <si>
    <t>一类~三类岩土详勘钻探。</t>
  </si>
  <si>
    <t>5</t>
  </si>
  <si>
    <t>四类岩土详勘钻探。</t>
  </si>
  <si>
    <t>A1.008.010</t>
  </si>
  <si>
    <t>FB63843A-88EF-4239-A214-B03D00EC76A2</t>
  </si>
  <si>
    <t>6</t>
  </si>
  <si>
    <t>五类岩土以上（含五类）详勘钻探。</t>
  </si>
  <si>
    <t>A1.008.011</t>
  </si>
  <si>
    <t>40183892-4BBA-4801-BDB9-B03D00EC76A2</t>
  </si>
  <si>
    <t>7</t>
  </si>
  <si>
    <t>水上勘察作业增加费，水上勘察钻探费用同地面勘察钻探费用，需搭台增加费用在此项中考虑，按搭台个数计算。
1）场地范围移动同个搭台或进行重复搭拆，不另计费
2）若同时兴建多个搭台进行钻探施工，现场以以监理工程师与甲方工程师确认的实际需要发生水上勘探的数量为准，按搭台个数计取。</t>
  </si>
  <si>
    <t>个</t>
  </si>
  <si>
    <t>A1.008.012</t>
  </si>
  <si>
    <t>4D557168-70A3-4EF6-850A-B03D00EC76A2</t>
  </si>
  <si>
    <t>地貌测量</t>
  </si>
  <si>
    <t>A1.013</t>
  </si>
  <si>
    <t>F432CDB3-8920-4F46-9461-B03D00EC76A2</t>
  </si>
  <si>
    <t>8</t>
  </si>
  <si>
    <t>方格网图（5×5M）测量，包括场地现有围墙位置测量（如有围墙），并提交测量成果（暂定数量，按实际测量用地面积进行结算，综合单价包干）。如实际测量点位密度未达到合同要求的密度，则按合同m2单价折算单个测量点位的价格进行费用扣减。</t>
  </si>
  <si>
    <t>m2</t>
  </si>
  <si>
    <t>A1.013.014</t>
  </si>
  <si>
    <t>5637C706-EB9A-4F7A-A316-B03D00EC76A2</t>
  </si>
  <si>
    <t>03.01.12.01 其他前期工程  合计</t>
  </si>
  <si>
    <t>7C0F9737-FCA2-48CD-9D62-B03800A33A88</t>
  </si>
  <si>
    <t>150301</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</si>
</sst>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0.00_ "/>
    <numFmt numFmtId="178" formatCode="#,##0_);\(#,##0\)"/>
  </numFmts>
  <fonts count="31">
    <font>
      <sz val="11"/>
      <color theme="1"/>
      <name val="等线"/>
      <charset val="134"/>
      <scheme val="minor"/>
    </font>
    <font>
      <sz val="10.5"/>
      <color theme="1"/>
      <name val="宋体"/>
      <charset val="134"/>
    </font>
    <font>
      <b/>
      <sz val="10.5"/>
      <color theme="1"/>
      <name val="宋体"/>
      <charset val="134"/>
    </font>
    <font>
      <sz val="10.5"/>
      <name val="宋体"/>
      <charset val="134"/>
    </font>
    <font>
      <sz val="10.5"/>
      <color rgb="FFFF0000"/>
      <name val="宋体"/>
      <charset val="134"/>
    </font>
    <font>
      <sz val="12"/>
      <name val="宋体"/>
      <charset val="134"/>
    </font>
    <font>
      <sz val="10"/>
      <name val="宋体"/>
      <charset val="134"/>
    </font>
    <font>
      <u/>
      <sz val="1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color theme="1"/>
      <name val="Arial"/>
      <charset val="134"/>
    </font>
    <font>
      <u/>
      <sz val="11"/>
      <color rgb="FF0000FF"/>
      <name val="等线"/>
      <charset val="134"/>
      <scheme val="minor"/>
    </font>
    <font>
      <sz val="12"/>
      <name val="楷体_GB2312"/>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2F2F2"/>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style="thin">
        <color auto="1"/>
      </left>
      <right style="thin">
        <color auto="1"/>
      </right>
      <top/>
      <bottom style="double">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8"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4" applyNumberFormat="0" applyFill="0" applyAlignment="0" applyProtection="0">
      <alignment vertical="center"/>
    </xf>
    <xf numFmtId="0" fontId="15" fillId="0" borderId="14" applyNumberFormat="0" applyFill="0" applyAlignment="0" applyProtection="0">
      <alignment vertical="center"/>
    </xf>
    <xf numFmtId="0" fontId="16" fillId="0" borderId="15" applyNumberFormat="0" applyFill="0" applyAlignment="0" applyProtection="0">
      <alignment vertical="center"/>
    </xf>
    <xf numFmtId="0" fontId="16" fillId="0" borderId="0" applyNumberFormat="0" applyFill="0" applyBorder="0" applyAlignment="0" applyProtection="0">
      <alignment vertical="center"/>
    </xf>
    <xf numFmtId="0" fontId="17" fillId="3" borderId="16" applyNumberFormat="0" applyAlignment="0" applyProtection="0">
      <alignment vertical="center"/>
    </xf>
    <xf numFmtId="0" fontId="18" fillId="4" borderId="17" applyNumberFormat="0" applyAlignment="0" applyProtection="0">
      <alignment vertical="center"/>
    </xf>
    <xf numFmtId="0" fontId="19" fillId="4" borderId="16" applyNumberFormat="0" applyAlignment="0" applyProtection="0">
      <alignment vertical="center"/>
    </xf>
    <xf numFmtId="0" fontId="20" fillId="5" borderId="18" applyNumberFormat="0" applyAlignment="0" applyProtection="0">
      <alignment vertical="center"/>
    </xf>
    <xf numFmtId="0" fontId="21" fillId="0" borderId="19" applyNumberFormat="0" applyFill="0" applyAlignment="0" applyProtection="0">
      <alignment vertical="center"/>
    </xf>
    <xf numFmtId="0" fontId="22" fillId="0" borderId="2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29" fillId="33" borderId="2" applyNumberFormat="0">
      <alignment horizontal="center" vertical="center" wrapText="1"/>
    </xf>
    <xf numFmtId="0" fontId="8" fillId="0" borderId="0">
      <alignment vertical="center"/>
    </xf>
    <xf numFmtId="9" fontId="28" fillId="0" borderId="0" applyFont="0" applyFill="0" applyBorder="0" applyAlignment="0" applyProtection="0"/>
    <xf numFmtId="0" fontId="5" fillId="0" borderId="0"/>
    <xf numFmtId="0" fontId="5" fillId="0" borderId="0"/>
    <xf numFmtId="0" fontId="30"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30" fillId="0" borderId="0"/>
    <xf numFmtId="0" fontId="5" fillId="0" borderId="0">
      <alignment vertical="center"/>
    </xf>
    <xf numFmtId="0" fontId="5" fillId="0" borderId="0"/>
    <xf numFmtId="43" fontId="30" fillId="0" borderId="0" applyFont="0" applyFill="0" applyBorder="0" applyAlignment="0" applyProtection="0"/>
    <xf numFmtId="176" fontId="5" fillId="0" borderId="0" applyFont="0" applyFill="0" applyBorder="0" applyAlignment="0" applyProtection="0">
      <alignment vertical="center"/>
    </xf>
    <xf numFmtId="176" fontId="5" fillId="0" borderId="0" applyFont="0" applyFill="0" applyBorder="0" applyAlignment="0" applyProtection="0">
      <alignment vertical="center"/>
    </xf>
  </cellStyleXfs>
  <cellXfs count="79">
    <xf numFmtId="0" fontId="0" fillId="0" borderId="0" xfId="0">
      <alignment vertical="center"/>
    </xf>
    <xf numFmtId="0" fontId="1" fillId="0" borderId="0" xfId="54" applyFont="1">
      <alignment vertical="center"/>
    </xf>
    <xf numFmtId="0" fontId="1" fillId="0" borderId="0" xfId="54" applyFont="1" applyAlignment="1">
      <alignment horizontal="left" vertical="center" wrapText="1"/>
    </xf>
    <xf numFmtId="0" fontId="1" fillId="0" borderId="1" xfId="54" applyFont="1" applyBorder="1" applyAlignment="1">
      <alignment horizontal="left" vertical="center" wrapText="1"/>
    </xf>
    <xf numFmtId="0" fontId="1" fillId="0" borderId="2" xfId="54" applyFont="1" applyBorder="1" applyAlignment="1">
      <alignment horizontal="center" vertical="center" wrapText="1"/>
    </xf>
    <xf numFmtId="49" fontId="2" fillId="0" borderId="3" xfId="54" applyNumberFormat="1" applyFont="1" applyBorder="1" applyAlignment="1">
      <alignment horizontal="center" vertical="center" wrapText="1"/>
    </xf>
    <xf numFmtId="49" fontId="2" fillId="0" borderId="3" xfId="54" applyNumberFormat="1" applyFont="1" applyBorder="1" applyAlignment="1">
      <alignment vertical="center" wrapText="1"/>
    </xf>
    <xf numFmtId="43" fontId="2" fillId="0" borderId="3" xfId="54" applyNumberFormat="1" applyFont="1" applyBorder="1" applyAlignment="1">
      <alignment vertical="center" wrapText="1"/>
    </xf>
    <xf numFmtId="49" fontId="1" fillId="0" borderId="3" xfId="54" applyNumberFormat="1" applyFont="1" applyBorder="1" applyAlignment="1">
      <alignment horizontal="center" vertical="center" wrapText="1"/>
    </xf>
    <xf numFmtId="49" fontId="1" fillId="0" borderId="3" xfId="54" applyNumberFormat="1" applyFont="1" applyBorder="1" applyAlignment="1">
      <alignment vertical="center" wrapText="1"/>
    </xf>
    <xf numFmtId="43" fontId="1" fillId="0" borderId="3" xfId="54" applyNumberFormat="1" applyFont="1" applyBorder="1" applyAlignment="1">
      <alignment vertical="center" wrapText="1"/>
    </xf>
    <xf numFmtId="43" fontId="1" fillId="0" borderId="3" xfId="54" applyNumberFormat="1" applyFont="1" applyBorder="1" applyAlignment="1" applyProtection="1">
      <alignment vertical="center" wrapText="1"/>
      <protection locked="0"/>
    </xf>
    <xf numFmtId="49" fontId="1" fillId="0" borderId="3" xfId="54" applyNumberFormat="1" applyFont="1" applyBorder="1" applyAlignment="1" applyProtection="1">
      <alignment horizontal="center" vertical="center" wrapText="1"/>
      <protection locked="0"/>
    </xf>
    <xf numFmtId="49" fontId="1" fillId="0" borderId="3" xfId="54" applyNumberFormat="1" applyFont="1" applyBorder="1" applyAlignment="1" applyProtection="1">
      <alignment vertical="center" wrapText="1"/>
      <protection locked="0"/>
    </xf>
    <xf numFmtId="49" fontId="2" fillId="0" borderId="4" xfId="54" applyNumberFormat="1" applyFont="1" applyBorder="1" applyAlignment="1">
      <alignment horizontal="center" vertical="center" wrapText="1"/>
    </xf>
    <xf numFmtId="49" fontId="2" fillId="0" borderId="4" xfId="54" applyNumberFormat="1" applyFont="1" applyBorder="1" applyAlignment="1">
      <alignment vertical="center" wrapText="1"/>
    </xf>
    <xf numFmtId="43" fontId="2" fillId="0" borderId="4" xfId="54" applyNumberFormat="1" applyFont="1" applyBorder="1" applyAlignment="1">
      <alignment vertical="center" wrapText="1"/>
    </xf>
    <xf numFmtId="49" fontId="2" fillId="0" borderId="3" xfId="54" applyNumberFormat="1" applyFont="1" applyBorder="1">
      <alignment vertical="center"/>
    </xf>
    <xf numFmtId="1" fontId="2" fillId="0" borderId="3" xfId="54" applyNumberFormat="1" applyFont="1" applyBorder="1">
      <alignment vertical="center"/>
    </xf>
    <xf numFmtId="0" fontId="2" fillId="0" borderId="3" xfId="54" applyFont="1" applyBorder="1">
      <alignment vertical="center"/>
    </xf>
    <xf numFmtId="49" fontId="1" fillId="0" borderId="3" xfId="54" applyNumberFormat="1" applyFont="1" applyBorder="1">
      <alignment vertical="center"/>
    </xf>
    <xf numFmtId="1" fontId="1" fillId="0" borderId="3" xfId="54" applyNumberFormat="1" applyFont="1" applyBorder="1">
      <alignment vertical="center"/>
    </xf>
    <xf numFmtId="0" fontId="1" fillId="0" borderId="3" xfId="54" applyFont="1" applyBorder="1">
      <alignment vertical="center"/>
    </xf>
    <xf numFmtId="43" fontId="3" fillId="0" borderId="3" xfId="1" applyFont="1" applyFill="1" applyBorder="1" applyAlignment="1" applyProtection="1">
      <alignment horizontal="justify" vertical="center"/>
      <protection locked="0"/>
    </xf>
    <xf numFmtId="43" fontId="3" fillId="0" borderId="3" xfId="1" applyFont="1" applyFill="1" applyBorder="1" applyAlignment="1" applyProtection="1">
      <alignment horizontal="center" vertical="center"/>
      <protection locked="0"/>
    </xf>
    <xf numFmtId="1" fontId="1" fillId="0" borderId="3" xfId="54" applyNumberFormat="1" applyFont="1" applyBorder="1" applyAlignment="1">
      <alignment vertical="center" wrapText="1"/>
    </xf>
    <xf numFmtId="0" fontId="1" fillId="0" borderId="3" xfId="54" applyFont="1" applyBorder="1" applyAlignment="1">
      <alignment vertical="center" wrapText="1"/>
    </xf>
    <xf numFmtId="49" fontId="2" fillId="0" borderId="4" xfId="54" applyNumberFormat="1" applyFont="1" applyBorder="1">
      <alignment vertical="center"/>
    </xf>
    <xf numFmtId="1" fontId="2" fillId="0" borderId="4" xfId="54" applyNumberFormat="1" applyFont="1" applyBorder="1">
      <alignment vertical="center"/>
    </xf>
    <xf numFmtId="0" fontId="2" fillId="0" borderId="4" xfId="54" applyFont="1" applyBorder="1">
      <alignment vertical="center"/>
    </xf>
    <xf numFmtId="177" fontId="1" fillId="0" borderId="0" xfId="54" applyNumberFormat="1" applyFont="1">
      <alignment vertical="center"/>
    </xf>
    <xf numFmtId="0" fontId="1" fillId="0" borderId="3" xfId="54" applyFont="1" applyBorder="1" applyAlignment="1">
      <alignment horizontal="center" vertical="center" wrapText="1"/>
    </xf>
    <xf numFmtId="0" fontId="4" fillId="0" borderId="0" xfId="54" applyFont="1">
      <alignment vertical="center"/>
    </xf>
    <xf numFmtId="0" fontId="5" fillId="0" borderId="0" xfId="0" applyFont="1">
      <alignment vertical="center"/>
    </xf>
    <xf numFmtId="0" fontId="6" fillId="0" borderId="0" xfId="0" applyFont="1" applyAlignment="1"/>
    <xf numFmtId="0" fontId="6" fillId="0" borderId="0" xfId="62" applyFont="1" applyAlignment="1">
      <alignment horizontal="center"/>
    </xf>
    <xf numFmtId="0" fontId="6" fillId="0" borderId="0" xfId="62" applyFont="1" applyAlignment="1"/>
    <xf numFmtId="177" fontId="6" fillId="0" borderId="0" xfId="62" applyNumberFormat="1" applyFont="1" applyAlignment="1"/>
    <xf numFmtId="178" fontId="6" fillId="0" borderId="0" xfId="62" applyNumberFormat="1" applyFont="1" applyAlignment="1"/>
    <xf numFmtId="0" fontId="6" fillId="0" borderId="0" xfId="62" applyFont="1" applyAlignment="1">
      <alignment horizontal="center" vertical="center"/>
    </xf>
    <xf numFmtId="49" fontId="6" fillId="0" borderId="0" xfId="64" applyNumberFormat="1" applyFont="1" applyAlignment="1">
      <alignment horizontal="left" vertical="center"/>
    </xf>
    <xf numFmtId="49" fontId="6" fillId="0" borderId="0" xfId="0" applyNumberFormat="1" applyFont="1" applyAlignment="1">
      <alignment horizontal="left" vertical="center"/>
    </xf>
    <xf numFmtId="0" fontId="6" fillId="0" borderId="0" xfId="0" applyFont="1" applyAlignment="1">
      <alignment horizontal="left"/>
    </xf>
    <xf numFmtId="0" fontId="7" fillId="0" borderId="0" xfId="0" applyFont="1" applyAlignment="1">
      <alignment horizontal="right"/>
    </xf>
    <xf numFmtId="177" fontId="6" fillId="0" borderId="0" xfId="0" applyNumberFormat="1" applyFont="1" applyAlignment="1"/>
    <xf numFmtId="0" fontId="6" fillId="0" borderId="2" xfId="62" applyFont="1" applyBorder="1" applyAlignment="1">
      <alignment horizontal="center" vertical="center"/>
    </xf>
    <xf numFmtId="0" fontId="6" fillId="0" borderId="5" xfId="62" applyFont="1" applyBorder="1" applyAlignment="1">
      <alignment horizontal="center" vertical="center"/>
    </xf>
    <xf numFmtId="0" fontId="6" fillId="0" borderId="6" xfId="62" applyFont="1" applyBorder="1" applyAlignment="1">
      <alignment horizontal="center" vertical="center"/>
    </xf>
    <xf numFmtId="177" fontId="6" fillId="0" borderId="2" xfId="62" applyNumberFormat="1" applyFont="1" applyBorder="1" applyAlignment="1">
      <alignment horizontal="center" vertical="center"/>
    </xf>
    <xf numFmtId="0" fontId="6" fillId="0" borderId="3" xfId="62" applyFont="1" applyBorder="1" applyAlignment="1">
      <alignment horizontal="center"/>
    </xf>
    <xf numFmtId="0" fontId="7" fillId="0" borderId="0" xfId="62" applyFont="1" applyAlignment="1">
      <alignment horizontal="left"/>
    </xf>
    <xf numFmtId="176" fontId="6" fillId="0" borderId="7" xfId="62" applyNumberFormat="1" applyFont="1" applyBorder="1" applyAlignment="1"/>
    <xf numFmtId="177" fontId="6" fillId="0" borderId="3" xfId="62" applyNumberFormat="1" applyFont="1" applyBorder="1" applyAlignment="1"/>
    <xf numFmtId="0" fontId="6" fillId="0" borderId="3" xfId="62" applyFont="1" applyBorder="1" applyAlignment="1">
      <alignment horizontal="center" vertical="center"/>
    </xf>
    <xf numFmtId="0" fontId="6" fillId="0" borderId="0" xfId="62" applyFont="1">
      <alignment vertical="center"/>
    </xf>
    <xf numFmtId="177" fontId="6" fillId="0" borderId="3" xfId="62" applyNumberFormat="1" applyFont="1" applyBorder="1" applyAlignment="1">
      <alignment horizontal="right" vertical="center" wrapText="1"/>
    </xf>
    <xf numFmtId="0" fontId="6" fillId="0" borderId="0" xfId="62" applyFont="1" applyAlignment="1">
      <alignment vertical="center" wrapText="1"/>
    </xf>
    <xf numFmtId="177" fontId="6" fillId="0" borderId="3" xfId="62" applyNumberFormat="1" applyFont="1" applyBorder="1" applyAlignment="1">
      <alignment horizontal="right" vertical="center"/>
    </xf>
    <xf numFmtId="0" fontId="6" fillId="0" borderId="0" xfId="62" applyFont="1" applyAlignment="1">
      <alignment wrapText="1"/>
    </xf>
    <xf numFmtId="0" fontId="6" fillId="0" borderId="0" xfId="62" applyFont="1" applyAlignment="1">
      <alignment horizontal="left" vertical="center"/>
    </xf>
    <xf numFmtId="176" fontId="6" fillId="0" borderId="7" xfId="62" applyNumberFormat="1" applyFont="1" applyBorder="1" applyAlignment="1">
      <alignment horizontal="right" vertical="center"/>
    </xf>
    <xf numFmtId="0" fontId="6" fillId="0" borderId="8" xfId="62" applyFont="1" applyBorder="1" applyAlignment="1"/>
    <xf numFmtId="177" fontId="6" fillId="0" borderId="9" xfId="62" applyNumberFormat="1" applyFont="1" applyBorder="1" applyAlignment="1"/>
    <xf numFmtId="0" fontId="6" fillId="0" borderId="4" xfId="62" applyFont="1" applyBorder="1" applyAlignment="1">
      <alignment horizontal="center"/>
    </xf>
    <xf numFmtId="0" fontId="6" fillId="0" borderId="1" xfId="62" applyFont="1" applyBorder="1" applyAlignment="1"/>
    <xf numFmtId="0" fontId="6" fillId="0" borderId="1" xfId="62" applyFont="1" applyBorder="1" applyAlignment="1">
      <alignment horizontal="center"/>
    </xf>
    <xf numFmtId="0" fontId="6" fillId="0" borderId="10" xfId="62" applyFont="1" applyBorder="1" applyAlignment="1"/>
    <xf numFmtId="177" fontId="6" fillId="0" borderId="4" xfId="62" applyNumberFormat="1" applyFont="1" applyBorder="1" applyAlignment="1"/>
    <xf numFmtId="0" fontId="6" fillId="0" borderId="11" xfId="62" applyFont="1" applyBorder="1" applyAlignment="1">
      <alignment horizontal="center"/>
    </xf>
    <xf numFmtId="0" fontId="6" fillId="0" borderId="1" xfId="62" applyFont="1" applyBorder="1" applyAlignment="1">
      <alignment horizontal="right" vertical="center"/>
    </xf>
    <xf numFmtId="177" fontId="6" fillId="0" borderId="2" xfId="62" applyNumberFormat="1" applyFont="1" applyBorder="1" applyAlignment="1">
      <alignment vertical="center" wrapText="1"/>
    </xf>
    <xf numFmtId="0" fontId="5" fillId="0" borderId="0" xfId="62">
      <alignment vertical="center"/>
    </xf>
    <xf numFmtId="0" fontId="5" fillId="0" borderId="2" xfId="62" applyBorder="1" applyAlignment="1">
      <alignment horizontal="center" vertical="center"/>
    </xf>
    <xf numFmtId="0" fontId="5" fillId="0" borderId="12" xfId="62" applyBorder="1" applyAlignment="1">
      <alignment horizontal="left" vertical="center" wrapText="1"/>
    </xf>
    <xf numFmtId="0" fontId="5" fillId="0" borderId="5" xfId="62" applyBorder="1" applyAlignment="1">
      <alignment horizontal="left" vertical="center" wrapText="1"/>
    </xf>
    <xf numFmtId="0" fontId="5" fillId="0" borderId="6" xfId="62" applyBorder="1" applyAlignment="1">
      <alignment horizontal="left" vertical="center" wrapText="1"/>
    </xf>
    <xf numFmtId="0" fontId="5" fillId="0" borderId="12" xfId="62" applyBorder="1" applyAlignment="1">
      <alignment horizontal="left" vertical="center"/>
    </xf>
    <xf numFmtId="0" fontId="5" fillId="0" borderId="5" xfId="62" applyBorder="1" applyAlignment="1">
      <alignment horizontal="left" vertical="center"/>
    </xf>
    <xf numFmtId="0" fontId="5" fillId="0" borderId="6" xfId="62" applyBorder="1" applyAlignment="1">
      <alignment horizontal="left" vertical="center"/>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omma" xfId="49"/>
    <cellStyle name="Comma [0]" xfId="50"/>
    <cellStyle name="Currency" xfId="51"/>
    <cellStyle name="Currency [0]" xfId="52"/>
    <cellStyle name="Hyperlink" xfId="53"/>
    <cellStyle name="Normal" xfId="54"/>
    <cellStyle name="Percent" xfId="55"/>
    <cellStyle name="常规 10 10 2" xfId="56"/>
    <cellStyle name="常规 10 2" xfId="57"/>
    <cellStyle name="常规 13" xfId="58"/>
    <cellStyle name="常规 2 12" xfId="59"/>
    <cellStyle name="常规 2 3" xfId="60"/>
    <cellStyle name="常规 2 4 2" xfId="61"/>
    <cellStyle name="常规 3" xfId="62"/>
    <cellStyle name="常规 3 2" xfId="63"/>
    <cellStyle name="常规 3 2 6" xfId="64"/>
    <cellStyle name="常规 43" xfId="65"/>
    <cellStyle name="常规 55" xfId="66"/>
    <cellStyle name="千位分隔 3" xfId="67"/>
    <cellStyle name="千位分隔 3 2 2" xfId="68"/>
    <cellStyle name="千位分隔 4" xfId="6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3.xml"/><Relationship Id="rId7" Type="http://schemas.openxmlformats.org/officeDocument/2006/relationships/externalLink" Target="externalLinks/externalLink2.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p-server\I\CHINA\616\BQ-MEA\MC\HOUSE\REIN_H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8248;&#27743;&#26032;&#21306;&#26234;&#35895;\&#24635;&#21253;&#21512;&#21516;&#27169;&#25311;&#28165;&#21333;\&#38271;&#27801;&#26234;&#35895;&#20809;&#24180;&#39033;&#30446;&#24635;&#21253;&#27169;&#25311;&#28165;&#21333;&#36164;&#26009;24.02.05\&#27169;&#25311;&#28165;&#21333;\3%20&#22320;&#19979;&#22303;&#24314;&#24037;&#31243;-&#28165;&#21333;&#26126;&#32454;(&#30830;&#35748;&#2925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25307;&#26631;-&#35885;\54&#12289;&#24180;&#24230;&#21208;&#26597;&#21450;&#36229;&#21069;&#38075;&#24037;&#31243;\6%20&#21512;&#21516;&#25991;&#20214;%20&#27880;&#24847;&#20854;&#20013;&#20105;&#35758;&#35299;&#20915;&#26041;&#24335;&#19981;&#26159;&#27861;&#38498;&#12289;&#23457;&#22270;&#12289;&#25237;&#36164;&#38454;&#27573;&#38646;&#26143;&#21208;&#26597;&#38656;&#27714;&#21152;&#21040;&#21512;&#21516;&#37324;&#38754;\2023.07.26%20&#38271;&#27801;&#20844;&#21496;%202023-2024&#24180;&#24230;&#22320;&#36136;&#21208;&#23519;&#21450;&#36229;&#21069;&#38075;&#24037;&#31243;%20&#21512;&#21516;&#23457;&#25209;%20&#19968;&#26631;&#27573;&#65288;&#26680;&#24037;&#19994;&#65289;\Section%20B%20&#22270;&#32440;%20&#28165;&#21333;\b&#12289;c.&#24037;&#31243;&#37327;&#28165;&#21333;&#21450;&#21333;&#20215;&#35828;&#26126;\c%20&#24037;&#31243;&#37327;&#28165;&#21333;\&#26631;&#27573;&#19968;-1%20&#24037;&#31243;&#37327;&#28165;&#21333;-&#28165;&#21333;&#26126;&#32454;(&#30830;&#35748;&#29256;)%20&#26680;&#24037;&#19994;%20&#35758;&#26631;&#21518;%2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PILE CAP"/>
      <sheetName val="BEAM"/>
      <sheetName val="SLAB"/>
      <sheetName val="WALL"/>
      <sheetName val="COLUMN"/>
      <sheetName val="General"/>
      <sheetName val="Sheet5"/>
      <sheetName val="Sheet6"/>
      <sheetName val="Sheet7"/>
      <sheetName val="Sheet8"/>
      <sheetName val="Sheet9"/>
      <sheetName val="Sheet10"/>
      <sheetName val="Sheet11"/>
      <sheetName val="Sheet12"/>
      <sheetName val="Sheet13"/>
      <sheetName val="Sheet14"/>
      <sheetName val="Sheet15"/>
      <sheetName val="Sheet16"/>
      <sheetName val="常用项目"/>
      <sheetName val="1#非桩基础 "/>
      <sheetName val="投标总结"/>
      <sheetName val="塔楼给排水清单 "/>
      <sheetName val="15#裙楼土建"/>
      <sheetName val="16#裙楼土建"/>
      <sheetName val="一号清单开办费"/>
      <sheetName val="15#塔楼土建"/>
      <sheetName val="裙楼土建成本分析"/>
      <sheetName val="17#非桩基础"/>
      <sheetName val="高层塔楼土建成本分析"/>
      <sheetName val="17#裙楼土建"/>
      <sheetName val="15#非桩基础"/>
      <sheetName val="16#非桩基础"/>
      <sheetName val="地库土建"/>
      <sheetName val="18#裙楼土建 "/>
      <sheetName val="11#塔楼土建"/>
      <sheetName val="18#非桩基础 "/>
      <sheetName val="10#裙楼土建"/>
      <sheetName val="Sheet1"/>
      <sheetName val="暗渠以西人防地库（暂定）"/>
      <sheetName val="1 开办费汇总"/>
      <sheetName val="编制说明"/>
      <sheetName val="应供量清单"/>
      <sheetName val="資料庫"/>
      <sheetName val="Sheet4"/>
      <sheetName val="#REF!"/>
      <sheetName val="合格证 (2)"/>
      <sheetName val="明細表"/>
      <sheetName val="21"/>
      <sheetName val="BQ2-住宅部分"/>
      <sheetName val="BQ2-商业街部分"/>
      <sheetName val="POWER ASSUMPTIONS"/>
      <sheetName val="3"/>
      <sheetName val="8"/>
      <sheetName val="预算200326"/>
      <sheetName val="Wl. Fin."/>
      <sheetName val="型材表"/>
      <sheetName val="材料单价表"/>
      <sheetName val="汇总表"/>
      <sheetName val="配置表"/>
      <sheetName val="D1#地库汇总BQ3.1-SUM"/>
      <sheetName val="A6#小高层地上汇总BQ5.1-SUM"/>
      <sheetName val="A7#小高层地上汇总BQ6.1-SUM"/>
      <sheetName val="A11#高层地上汇总BQ7.1-SUM"/>
      <sheetName val="A12#小高层地上汇总BQ8.1-SUM"/>
      <sheetName val="A15#高层汇总BQ9.1-SUM"/>
      <sheetName val="A16#高层汇总BQ10.1-SUM "/>
      <sheetName val="S1#裙楼地上汇总BQ4.1-SUM"/>
      <sheetName val="BQ2.10"/>
      <sheetName val="中海城三期（01A及01E小学）"/>
      <sheetName val="中海城四期（02C）"/>
      <sheetName val="Toolbox"/>
      <sheetName val="主要项目单价分析表 "/>
      <sheetName val="电线"/>
      <sheetName val="电缆"/>
      <sheetName val="GS"/>
      <sheetName val="磨具余料庫"/>
      <sheetName val="XLR_NoRangeSheet"/>
      <sheetName val="Open"/>
      <sheetName val="eqpmad2"/>
      <sheetName val="Financ. Overview"/>
      <sheetName val="Main"/>
      <sheetName val="地连墙"/>
      <sheetName val="G1102地块一区（省一建） "/>
      <sheetName val="SW-TEO"/>
      <sheetName val="二号清单"/>
      <sheetName val="单位"/>
      <sheetName val="内围地梁钢筋说明"/>
      <sheetName val="4、综合单价分析表"/>
      <sheetName val="材料价格"/>
      <sheetName val="工程量A"/>
      <sheetName val="单价报价明细表"/>
      <sheetName val="报价明细表"/>
      <sheetName val="清单"/>
      <sheetName val="面积表"/>
      <sheetName val="2"/>
      <sheetName val="6"/>
      <sheetName val="面积合计（藏）"/>
      <sheetName val="7"/>
      <sheetName val="4"/>
      <sheetName val="投标材料清单 "/>
      <sheetName val="5"/>
      <sheetName val="1"/>
      <sheetName val="计算表"/>
      <sheetName val="03定额库"/>
      <sheetName val="94定额库"/>
      <sheetName val="封面"/>
      <sheetName val="清单库"/>
      <sheetName val="单价分析表格式"/>
      <sheetName val="1#"/>
      <sheetName val="工程量"/>
      <sheetName val="1."/>
      <sheetName val="BQ4.1.1至4.1.4"/>
      <sheetName val="材料"/>
      <sheetName val="雨棚"/>
      <sheetName val="S1单价表"/>
      <sheetName val="BQ3-1"/>
      <sheetName val="BQ5.3-1"/>
      <sheetName val="电视监控"/>
      <sheetName val="일반공사"/>
      <sheetName val="2012-9科目余额表 (6)"/>
      <sheetName val="科目余额表 (5)"/>
      <sheetName val="工料测量师报告"/>
      <sheetName val="7.1APP3"/>
      <sheetName val="G2TempSheet"/>
      <sheetName val="2.1设计部"/>
      <sheetName val="银行账户"/>
      <sheetName val="月报表"/>
      <sheetName val="Hic_150EOffice"/>
      <sheetName val="Data"/>
      <sheetName val="00000ppy"/>
      <sheetName val="投标价目总计"/>
      <sheetName val="开办费"/>
      <sheetName val="BQ2.1~基础工程及土方工程清单"/>
      <sheetName val="BQ2.2~GDG9#网点土方清单"/>
      <sheetName val="BQ3.1.1~地下室1土建清单"/>
      <sheetName val="BQ3.1.2~地下室1机电清单"/>
      <sheetName val="BQ4.1.1~GDG9#土建清单"/>
      <sheetName val="BQ4.1.2~GDG9#机电清单"/>
      <sheetName val="BQ5.1.1~GD6#土建清单"/>
      <sheetName val="BQ5.1.2~GD6#机电清单"/>
      <sheetName val="BQ5.2.1~GD7+GDG8#土建清单"/>
      <sheetName val="BQ5.2.2~GD7+GDG8#机电清单"/>
      <sheetName val="BQ5.3.1~GD8+GDG10#土建清单"/>
      <sheetName val="BQ5.3.2~GD8+GDG10#机电清单"/>
      <sheetName val="BQ5.4.1~GD9#土建清单 "/>
      <sheetName val="BQ5.4.2~GD9#机电清单"/>
      <sheetName val="计算稿-3#楼"/>
      <sheetName val="一层·C区"/>
      <sheetName val="单位库"/>
      <sheetName val="CD"/>
      <sheetName val="柱"/>
      <sheetName val="费率表"/>
      <sheetName val="A"/>
      <sheetName val="单价表"/>
      <sheetName val="before"/>
      <sheetName val="土建地上商业部分"/>
      <sheetName val="貨品科目"/>
      <sheetName val="14.桥架"/>
      <sheetName val="Bill-2.1（1）"/>
      <sheetName val="sn"/>
      <sheetName val="RA-markate"/>
      <sheetName val="Setting"/>
      <sheetName val="总量统计"/>
      <sheetName val="10"/>
      <sheetName val="节点（12-2立面）"/>
      <sheetName val="附件二"/>
      <sheetName val="rebrand"/>
      <sheetName val="下拉菜单"/>
      <sheetName val="dw list"/>
      <sheetName val="KDB"/>
      <sheetName val="A翼写字楼"/>
      <sheetName val="S-Hotel"/>
      <sheetName val="SR6SUM"/>
      <sheetName val="基本资料"/>
      <sheetName val="清单汇总"/>
      <sheetName val="基 础"/>
      <sheetName val="企业格式单价分析表"/>
      <sheetName val="XL4Poppy"/>
      <sheetName val="Mp-team 1"/>
      <sheetName val="JOA首頁"/>
      <sheetName val="三号清单之电气工程综合单价分析"/>
      <sheetName val="三号清单之给排水工程综合单价分析"/>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前言"/>
      <sheetName val="BQ-Sum"/>
      <sheetName val="BQ3.1 地下工程"/>
      <sheetName val="HiddeSheet"/>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
      <sheetName val="BQ1.1 地质勘查（一标段）"/>
      <sheetName val="BQ1.2 超前钻（一标段）"/>
      <sheetName val="HiddeSheet"/>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B10" sqref="B10:F10"/>
    </sheetView>
  </sheetViews>
  <sheetFormatPr defaultColWidth="10" defaultRowHeight="14.25" outlineLevelCol="5"/>
  <cols>
    <col min="1" max="1" width="5.91666666666667" style="71" customWidth="1"/>
    <col min="2" max="5" width="20.75" style="71" customWidth="1"/>
    <col min="6" max="6" width="35.75" style="71" customWidth="1"/>
    <col min="7" max="16384" width="10" style="71"/>
  </cols>
  <sheetData>
    <row r="1" ht="22" customHeight="1" spans="1:6">
      <c r="A1" s="72" t="s">
        <v>0</v>
      </c>
      <c r="B1" s="72"/>
      <c r="C1" s="72"/>
      <c r="D1" s="72"/>
      <c r="E1" s="72"/>
      <c r="F1" s="72"/>
    </row>
    <row r="2" ht="34.75" customHeight="1" spans="1:6">
      <c r="A2" s="72">
        <v>1</v>
      </c>
      <c r="B2" s="73" t="s">
        <v>1</v>
      </c>
      <c r="C2" s="74"/>
      <c r="D2" s="74"/>
      <c r="E2" s="74"/>
      <c r="F2" s="75"/>
    </row>
    <row r="3" ht="49.75" customHeight="1" spans="1:6">
      <c r="A3" s="72">
        <v>2</v>
      </c>
      <c r="B3" s="73" t="s">
        <v>2</v>
      </c>
      <c r="C3" s="74"/>
      <c r="D3" s="74"/>
      <c r="E3" s="74"/>
      <c r="F3" s="75"/>
    </row>
    <row r="4" ht="22.75" customHeight="1" spans="1:6">
      <c r="A4" s="72">
        <v>3</v>
      </c>
      <c r="B4" s="73" t="s">
        <v>3</v>
      </c>
      <c r="C4" s="74"/>
      <c r="D4" s="74"/>
      <c r="E4" s="74"/>
      <c r="F4" s="75"/>
    </row>
    <row r="5" ht="22.75" customHeight="1" spans="1:6">
      <c r="A5" s="72">
        <v>4</v>
      </c>
      <c r="B5" s="73" t="s">
        <v>4</v>
      </c>
      <c r="C5" s="74"/>
      <c r="D5" s="74"/>
      <c r="E5" s="74"/>
      <c r="F5" s="75"/>
    </row>
    <row r="6" ht="33" customHeight="1" spans="1:6">
      <c r="A6" s="72">
        <v>5</v>
      </c>
      <c r="B6" s="73" t="s">
        <v>5</v>
      </c>
      <c r="C6" s="74"/>
      <c r="D6" s="74"/>
      <c r="E6" s="74"/>
      <c r="F6" s="75"/>
    </row>
    <row r="7" ht="35.4" customHeight="1" spans="1:6">
      <c r="A7" s="72">
        <v>6</v>
      </c>
      <c r="B7" s="73" t="s">
        <v>6</v>
      </c>
      <c r="C7" s="74"/>
      <c r="D7" s="74"/>
      <c r="E7" s="74"/>
      <c r="F7" s="75"/>
    </row>
    <row r="8" ht="33.65" customHeight="1" spans="1:6">
      <c r="A8" s="72">
        <v>7</v>
      </c>
      <c r="B8" s="73" t="s">
        <v>7</v>
      </c>
      <c r="C8" s="74"/>
      <c r="D8" s="74"/>
      <c r="E8" s="74"/>
      <c r="F8" s="75"/>
    </row>
    <row r="9" ht="33.65" customHeight="1" spans="1:6">
      <c r="A9" s="72">
        <v>8</v>
      </c>
      <c r="B9" s="73" t="s">
        <v>8</v>
      </c>
      <c r="C9" s="74"/>
      <c r="D9" s="74"/>
      <c r="E9" s="74"/>
      <c r="F9" s="75"/>
    </row>
    <row r="10" ht="21" customHeight="1" spans="1:6">
      <c r="A10" s="72">
        <v>9</v>
      </c>
      <c r="B10" s="73" t="s">
        <v>9</v>
      </c>
      <c r="C10" s="74"/>
      <c r="D10" s="74"/>
      <c r="E10" s="74"/>
      <c r="F10" s="75"/>
    </row>
    <row r="11" ht="21" customHeight="1" spans="1:6">
      <c r="A11" s="72">
        <v>10</v>
      </c>
      <c r="B11" s="73" t="s">
        <v>10</v>
      </c>
      <c r="C11" s="74"/>
      <c r="D11" s="74"/>
      <c r="E11" s="74"/>
      <c r="F11" s="75"/>
    </row>
    <row r="12" ht="21" customHeight="1" spans="1:6">
      <c r="A12" s="72">
        <v>11</v>
      </c>
      <c r="B12" s="73" t="s">
        <v>11</v>
      </c>
      <c r="C12" s="74"/>
      <c r="D12" s="74"/>
      <c r="E12" s="74"/>
      <c r="F12" s="75"/>
    </row>
    <row r="13" ht="21" customHeight="1" spans="1:6">
      <c r="A13" s="72">
        <v>12</v>
      </c>
      <c r="B13" s="73" t="s">
        <v>12</v>
      </c>
      <c r="C13" s="74"/>
      <c r="D13" s="74"/>
      <c r="E13" s="74"/>
      <c r="F13" s="75"/>
    </row>
    <row r="14" ht="22.75" customHeight="1" spans="1:6">
      <c r="A14" s="72">
        <v>13</v>
      </c>
      <c r="B14" s="73" t="s">
        <v>13</v>
      </c>
      <c r="C14" s="74"/>
      <c r="D14" s="74"/>
      <c r="E14" s="74"/>
      <c r="F14" s="75"/>
    </row>
    <row r="15" ht="39.65" customHeight="1" spans="1:6">
      <c r="A15" s="72">
        <v>14</v>
      </c>
      <c r="B15" s="73" t="s">
        <v>14</v>
      </c>
      <c r="C15" s="74"/>
      <c r="D15" s="74"/>
      <c r="E15" s="74"/>
      <c r="F15" s="75"/>
    </row>
    <row r="16" ht="45.65" customHeight="1" spans="1:6">
      <c r="A16" s="72">
        <v>15</v>
      </c>
      <c r="B16" s="73" t="s">
        <v>15</v>
      </c>
      <c r="C16" s="74"/>
      <c r="D16" s="74"/>
      <c r="E16" s="74"/>
      <c r="F16" s="75"/>
    </row>
    <row r="17" ht="27" customHeight="1" spans="1:6">
      <c r="A17" s="72"/>
      <c r="B17" s="76"/>
      <c r="C17" s="77"/>
      <c r="D17" s="77"/>
      <c r="E17" s="77"/>
      <c r="F17" s="78"/>
    </row>
  </sheetData>
  <mergeCells count="17">
    <mergeCell ref="A1:F1"/>
    <mergeCell ref="B2:F2"/>
    <mergeCell ref="B3:F3"/>
    <mergeCell ref="B4:F4"/>
    <mergeCell ref="B5:F5"/>
    <mergeCell ref="B6:F6"/>
    <mergeCell ref="B7:F7"/>
    <mergeCell ref="B8:F8"/>
    <mergeCell ref="B9:F9"/>
    <mergeCell ref="B10:F10"/>
    <mergeCell ref="B11:F11"/>
    <mergeCell ref="B12:F12"/>
    <mergeCell ref="B13:F13"/>
    <mergeCell ref="B14:F14"/>
    <mergeCell ref="B15:F15"/>
    <mergeCell ref="B16:F16"/>
    <mergeCell ref="B17:F17"/>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view="pageBreakPreview" zoomScaleNormal="115" workbookViewId="0">
      <selection activeCell="B9" sqref="B9"/>
    </sheetView>
  </sheetViews>
  <sheetFormatPr defaultColWidth="9" defaultRowHeight="12" outlineLevelCol="5"/>
  <cols>
    <col min="1" max="1" width="4.58333333333333" style="35" customWidth="1"/>
    <col min="2" max="2" width="39.5833333333333" style="36" customWidth="1"/>
    <col min="3" max="3" width="12.5833333333333" style="35" customWidth="1"/>
    <col min="4" max="4" width="11.4166666666667" style="36" customWidth="1"/>
    <col min="5" max="5" width="13.6666666666667" style="37" customWidth="1"/>
    <col min="6" max="6" width="9" style="36"/>
    <col min="7" max="7" width="13.6666666666667" style="36" customWidth="1"/>
    <col min="8" max="21" width="9" style="36"/>
    <col min="22" max="246" width="8.75" style="36"/>
    <col min="247" max="16384" width="9" style="36"/>
  </cols>
  <sheetData>
    <row r="1" ht="24" customHeight="1" spans="1:4">
      <c r="A1" s="2" t="s">
        <v>16</v>
      </c>
      <c r="B1" s="2"/>
      <c r="C1" s="38"/>
      <c r="D1" s="39"/>
    </row>
    <row r="2" ht="24" customHeight="1" spans="1:4">
      <c r="A2" s="2" t="s">
        <v>17</v>
      </c>
      <c r="B2" s="2"/>
      <c r="C2" s="38"/>
      <c r="D2" s="39"/>
    </row>
    <row r="3" s="33" customFormat="1" ht="4" customHeight="1" spans="1:6">
      <c r="A3" s="40"/>
      <c r="B3" s="36"/>
      <c r="C3" s="38"/>
      <c r="D3" s="39"/>
      <c r="E3" s="37"/>
      <c r="F3" s="36"/>
    </row>
    <row r="4" s="34" customFormat="1" ht="24" customHeight="1" spans="1:5">
      <c r="A4" s="41" t="s">
        <v>18</v>
      </c>
      <c r="B4" s="42"/>
      <c r="C4" s="43"/>
      <c r="E4" s="44"/>
    </row>
    <row r="5" ht="24" customHeight="1" spans="1:5">
      <c r="A5" s="45" t="s">
        <v>19</v>
      </c>
      <c r="B5" s="46" t="s">
        <v>20</v>
      </c>
      <c r="C5" s="46"/>
      <c r="D5" s="47"/>
      <c r="E5" s="48" t="s">
        <v>21</v>
      </c>
    </row>
    <row r="6" ht="24" customHeight="1" spans="1:5">
      <c r="A6" s="49"/>
      <c r="B6" s="50" t="s">
        <v>18</v>
      </c>
      <c r="D6" s="51"/>
      <c r="E6" s="52"/>
    </row>
    <row r="7" ht="24" customHeight="1" spans="1:5">
      <c r="A7" s="49"/>
      <c r="D7" s="51"/>
      <c r="E7" s="52"/>
    </row>
    <row r="8" ht="24" customHeight="1" spans="1:5">
      <c r="A8" s="53">
        <v>1</v>
      </c>
      <c r="B8" s="54" t="s">
        <v>22</v>
      </c>
      <c r="D8" s="51"/>
      <c r="E8" s="55">
        <f>'BQ1.1 地质勘查 (一、二期)'!K13</f>
        <v>0</v>
      </c>
    </row>
    <row r="9" ht="24" customHeight="1" spans="1:5">
      <c r="A9" s="53"/>
      <c r="B9" s="56"/>
      <c r="C9" s="54"/>
      <c r="D9" s="51"/>
      <c r="E9" s="57"/>
    </row>
    <row r="10" ht="24" customHeight="1" spans="1:5">
      <c r="A10" s="49"/>
      <c r="B10" s="58"/>
      <c r="C10" s="36"/>
      <c r="D10" s="51"/>
      <c r="E10" s="57"/>
    </row>
    <row r="11" ht="24" customHeight="1" spans="1:5">
      <c r="A11" s="49"/>
      <c r="C11" s="36"/>
      <c r="D11" s="51"/>
      <c r="E11" s="57"/>
    </row>
    <row r="12" ht="24" customHeight="1" spans="1:5">
      <c r="A12" s="49"/>
      <c r="B12" s="59" t="s">
        <v>23</v>
      </c>
      <c r="C12" s="54"/>
      <c r="D12" s="60" t="s">
        <v>24</v>
      </c>
      <c r="E12" s="55">
        <f>SUM(E8:E11)</f>
        <v>0</v>
      </c>
    </row>
    <row r="13" ht="24" customHeight="1" spans="1:5">
      <c r="A13" s="49"/>
      <c r="B13" s="61"/>
      <c r="C13" s="36"/>
      <c r="D13" s="51"/>
      <c r="E13" s="62"/>
    </row>
    <row r="14" ht="24" customHeight="1" spans="1:5">
      <c r="A14" s="49"/>
      <c r="C14" s="36"/>
      <c r="D14" s="51"/>
      <c r="E14" s="52"/>
    </row>
    <row r="15" ht="24" customHeight="1" spans="1:5">
      <c r="A15" s="63"/>
      <c r="B15" s="64"/>
      <c r="C15" s="65"/>
      <c r="D15" s="66"/>
      <c r="E15" s="67"/>
    </row>
    <row r="16" ht="24" customHeight="1" spans="1:5">
      <c r="A16" s="68"/>
      <c r="B16" s="64"/>
      <c r="C16" s="64"/>
      <c r="D16" s="69" t="s">
        <v>25</v>
      </c>
      <c r="E16" s="70">
        <f>E12</f>
        <v>0</v>
      </c>
    </row>
  </sheetData>
  <mergeCells count="2">
    <mergeCell ref="A1:B1"/>
    <mergeCell ref="A2:B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Z18"/>
  <sheetViews>
    <sheetView tabSelected="1" view="pageBreakPreview" zoomScaleNormal="100" workbookViewId="0">
      <pane ySplit="6" topLeftCell="A7" activePane="bottomLeft" state="frozen"/>
      <selection/>
      <selection pane="bottomLeft" activeCell="F11" sqref="F11"/>
    </sheetView>
  </sheetViews>
  <sheetFormatPr defaultColWidth="9" defaultRowHeight="12.75"/>
  <cols>
    <col min="1" max="1" width="4.66666666666667" style="1" customWidth="1"/>
    <col min="2" max="2" width="36.6666666666667" style="1" customWidth="1"/>
    <col min="3" max="4" width="4.66666666666667" style="1" customWidth="1"/>
    <col min="5" max="5" width="12.9166666666667" style="1" customWidth="1"/>
    <col min="6" max="6" width="13.0833333333333" style="1" customWidth="1"/>
    <col min="7" max="7" width="4.66666666666667" style="1" customWidth="1"/>
    <col min="8" max="10" width="8.75" style="1" customWidth="1"/>
    <col min="11" max="11" width="14.25" style="1" customWidth="1"/>
    <col min="12" max="17" width="9" style="1" hidden="1" customWidth="1"/>
    <col min="18" max="18" width="11.0833333333333" style="1" customWidth="1"/>
    <col min="19" max="19" width="12" style="1"/>
    <col min="20" max="20" width="9" style="1"/>
    <col min="21" max="21" width="11.0833333333333" style="1"/>
    <col min="22" max="16384" width="9" style="1"/>
  </cols>
  <sheetData>
    <row r="1" spans="1:17">
      <c r="A1" s="2" t="s">
        <v>16</v>
      </c>
      <c r="B1" s="2"/>
      <c r="C1" s="2"/>
      <c r="D1" s="2"/>
      <c r="E1" s="2"/>
      <c r="F1" s="2"/>
      <c r="G1" s="2"/>
      <c r="H1" s="2"/>
      <c r="I1" s="2"/>
      <c r="J1" s="2"/>
      <c r="K1" s="2"/>
      <c r="L1" s="2"/>
      <c r="M1" s="2"/>
      <c r="N1" s="2"/>
      <c r="P1" s="1" t="s">
        <v>26</v>
      </c>
      <c r="Q1" s="1" t="s">
        <v>27</v>
      </c>
    </row>
    <row r="2" spans="1:17">
      <c r="A2" s="2" t="s">
        <v>17</v>
      </c>
      <c r="B2" s="2"/>
      <c r="C2" s="2"/>
      <c r="D2" s="2"/>
      <c r="E2" s="2"/>
      <c r="F2" s="2"/>
      <c r="G2" s="2"/>
      <c r="H2" s="2"/>
      <c r="I2" s="2"/>
      <c r="J2" s="2"/>
      <c r="K2" s="2"/>
      <c r="L2" s="2"/>
      <c r="M2" s="2"/>
      <c r="N2" s="2"/>
      <c r="P2" s="1" t="s">
        <v>26</v>
      </c>
      <c r="Q2" s="1" t="s">
        <v>27</v>
      </c>
    </row>
    <row r="3" spans="1:17">
      <c r="A3" s="2" t="s">
        <v>28</v>
      </c>
      <c r="B3" s="2"/>
      <c r="C3" s="2"/>
      <c r="D3" s="2"/>
      <c r="E3" s="2"/>
      <c r="F3" s="2"/>
      <c r="G3" s="2"/>
      <c r="H3" s="2"/>
      <c r="I3" s="2"/>
      <c r="J3" s="2"/>
      <c r="K3" s="2"/>
      <c r="L3" s="2"/>
      <c r="M3" s="2"/>
      <c r="N3" s="2"/>
      <c r="P3" s="1" t="s">
        <v>26</v>
      </c>
      <c r="Q3" s="1" t="s">
        <v>27</v>
      </c>
    </row>
    <row r="4" spans="1:17">
      <c r="A4" s="3" t="s">
        <v>29</v>
      </c>
      <c r="B4" s="3"/>
      <c r="C4" s="3"/>
      <c r="D4" s="3"/>
      <c r="E4" s="3"/>
      <c r="F4" s="3"/>
      <c r="G4" s="3"/>
      <c r="H4" s="3"/>
      <c r="I4" s="3"/>
      <c r="J4" s="3"/>
      <c r="K4" s="3"/>
      <c r="L4" s="3"/>
      <c r="M4" s="3"/>
      <c r="N4" s="3"/>
      <c r="P4" s="1" t="s">
        <v>26</v>
      </c>
      <c r="Q4" s="1" t="s">
        <v>27</v>
      </c>
    </row>
    <row r="5" spans="1:104">
      <c r="A5" s="4" t="s">
        <v>30</v>
      </c>
      <c r="B5" s="4" t="s">
        <v>31</v>
      </c>
      <c r="C5" s="4" t="s">
        <v>32</v>
      </c>
      <c r="D5" s="4" t="s">
        <v>33</v>
      </c>
      <c r="E5" s="4" t="s">
        <v>34</v>
      </c>
      <c r="F5" s="4"/>
      <c r="G5" s="4" t="s">
        <v>35</v>
      </c>
      <c r="H5" s="4" t="s">
        <v>36</v>
      </c>
      <c r="I5" s="4"/>
      <c r="J5" s="4"/>
      <c r="K5" s="4" t="s">
        <v>37</v>
      </c>
      <c r="L5" s="4" t="s">
        <v>38</v>
      </c>
      <c r="M5" s="4" t="s">
        <v>39</v>
      </c>
      <c r="N5" s="4" t="s">
        <v>40</v>
      </c>
      <c r="O5" s="4" t="s">
        <v>41</v>
      </c>
      <c r="P5" s="4" t="s">
        <v>26</v>
      </c>
      <c r="Q5" s="4" t="s">
        <v>27</v>
      </c>
      <c r="CY5" s="1" t="s">
        <v>42</v>
      </c>
      <c r="CZ5" s="1" t="s">
        <v>43</v>
      </c>
    </row>
    <row r="6" ht="37" customHeight="1" spans="1:104">
      <c r="A6" s="4"/>
      <c r="B6" s="4"/>
      <c r="C6" s="4"/>
      <c r="D6" s="4"/>
      <c r="E6" s="4" t="s">
        <v>34</v>
      </c>
      <c r="F6" s="4" t="s">
        <v>21</v>
      </c>
      <c r="G6" s="4"/>
      <c r="H6" s="4" t="s">
        <v>44</v>
      </c>
      <c r="I6" s="4" t="s">
        <v>45</v>
      </c>
      <c r="J6" s="4" t="s">
        <v>46</v>
      </c>
      <c r="K6" s="4" t="e">
        <f>ROUND(F6,2)*ROUND(J6,2)</f>
        <v>#VALUE!</v>
      </c>
      <c r="L6" s="4"/>
      <c r="M6" s="4"/>
      <c r="N6" s="4"/>
      <c r="O6" s="4"/>
      <c r="P6" s="4"/>
      <c r="Q6" s="4"/>
      <c r="CY6" s="1" t="s">
        <v>47</v>
      </c>
      <c r="CZ6" s="1" t="s">
        <v>48</v>
      </c>
    </row>
    <row r="7" ht="23" customHeight="1" spans="1:103">
      <c r="A7" s="5"/>
      <c r="B7" s="6" t="s">
        <v>49</v>
      </c>
      <c r="C7" s="5"/>
      <c r="D7" s="5"/>
      <c r="E7" s="7"/>
      <c r="F7" s="7"/>
      <c r="G7" s="5"/>
      <c r="H7" s="7"/>
      <c r="I7" s="7"/>
      <c r="J7" s="7"/>
      <c r="K7" s="7"/>
      <c r="L7" s="17" t="s">
        <v>50</v>
      </c>
      <c r="M7" s="17" t="s">
        <v>50</v>
      </c>
      <c r="N7" s="18">
        <v>7821494</v>
      </c>
      <c r="O7" s="17" t="s">
        <v>51</v>
      </c>
      <c r="P7" s="19" t="b">
        <v>1</v>
      </c>
      <c r="Q7" s="17"/>
      <c r="CY7" s="1" t="s">
        <v>52</v>
      </c>
    </row>
    <row r="8" ht="23" customHeight="1" spans="1:17">
      <c r="A8" s="8"/>
      <c r="B8" s="9" t="s">
        <v>17</v>
      </c>
      <c r="C8" s="8"/>
      <c r="D8" s="8"/>
      <c r="E8" s="10"/>
      <c r="F8" s="10"/>
      <c r="G8" s="8"/>
      <c r="H8" s="11"/>
      <c r="I8" s="11"/>
      <c r="J8" s="10"/>
      <c r="K8" s="10"/>
      <c r="L8" s="20" t="s">
        <v>53</v>
      </c>
      <c r="M8" s="20" t="s">
        <v>54</v>
      </c>
      <c r="N8" s="21">
        <v>7821496</v>
      </c>
      <c r="O8" s="20" t="s">
        <v>55</v>
      </c>
      <c r="P8" s="22" t="b">
        <v>1</v>
      </c>
      <c r="Q8" s="20"/>
    </row>
    <row r="9" ht="26" customHeight="1" spans="1:17">
      <c r="A9" s="8"/>
      <c r="B9" s="9" t="s">
        <v>56</v>
      </c>
      <c r="C9" s="8"/>
      <c r="D9" s="8"/>
      <c r="E9" s="10"/>
      <c r="F9" s="10"/>
      <c r="G9" s="8"/>
      <c r="H9" s="11"/>
      <c r="I9" s="11"/>
      <c r="J9" s="10"/>
      <c r="K9" s="10"/>
      <c r="L9" s="20" t="s">
        <v>57</v>
      </c>
      <c r="M9" s="20" t="s">
        <v>54</v>
      </c>
      <c r="N9" s="21">
        <v>7821507</v>
      </c>
      <c r="O9" s="20" t="s">
        <v>58</v>
      </c>
      <c r="P9" s="22" t="b">
        <v>1</v>
      </c>
      <c r="Q9" s="20"/>
    </row>
    <row r="10" ht="69" customHeight="1" spans="1:17">
      <c r="A10" s="8"/>
      <c r="B10" s="9" t="s">
        <v>59</v>
      </c>
      <c r="C10" s="8"/>
      <c r="D10" s="8"/>
      <c r="E10" s="10"/>
      <c r="F10" s="10"/>
      <c r="G10" s="8"/>
      <c r="H10" s="11"/>
      <c r="I10" s="11"/>
      <c r="J10" s="10"/>
      <c r="K10" s="10"/>
      <c r="L10" s="20" t="s">
        <v>60</v>
      </c>
      <c r="M10" s="20" t="s">
        <v>54</v>
      </c>
      <c r="N10" s="21">
        <v>7821508</v>
      </c>
      <c r="O10" s="20" t="s">
        <v>61</v>
      </c>
      <c r="P10" s="22" t="b">
        <v>1</v>
      </c>
      <c r="Q10" s="20"/>
    </row>
    <row r="11" ht="34.75" customHeight="1" spans="1:18">
      <c r="A11" s="31">
        <v>1</v>
      </c>
      <c r="B11" s="9" t="s">
        <v>62</v>
      </c>
      <c r="C11" s="8"/>
      <c r="D11" s="8"/>
      <c r="E11" s="11">
        <f>210*45</f>
        <v>9450</v>
      </c>
      <c r="F11" s="11">
        <f>E11</f>
        <v>9450</v>
      </c>
      <c r="G11" s="8" t="s">
        <v>63</v>
      </c>
      <c r="H11" s="11">
        <v>0</v>
      </c>
      <c r="I11" s="11"/>
      <c r="J11" s="10">
        <f>I11</f>
        <v>0</v>
      </c>
      <c r="K11" s="10">
        <f>ROUND(F11,2)*ROUND(J11,2)</f>
        <v>0</v>
      </c>
      <c r="L11" s="20" t="s">
        <v>64</v>
      </c>
      <c r="M11" s="20" t="s">
        <v>65</v>
      </c>
      <c r="N11" s="21">
        <v>7821509</v>
      </c>
      <c r="O11" s="20" t="s">
        <v>66</v>
      </c>
      <c r="P11" s="22" t="b">
        <v>1</v>
      </c>
      <c r="Q11" s="20"/>
      <c r="R11" s="32"/>
    </row>
    <row r="12" spans="1:17">
      <c r="A12" s="12"/>
      <c r="B12" s="13"/>
      <c r="C12" s="12"/>
      <c r="D12" s="12"/>
      <c r="E12" s="11"/>
      <c r="F12" s="11">
        <f>ROUND(E12,2)</f>
        <v>0</v>
      </c>
      <c r="G12" s="12"/>
      <c r="H12" s="11"/>
      <c r="I12" s="11"/>
      <c r="J12" s="11">
        <f>ROUND(H12,2)+ROUND(I12,2)</f>
        <v>0</v>
      </c>
      <c r="K12" s="11">
        <f>ROUND(F12,2)*ROUND(J12,2)</f>
        <v>0</v>
      </c>
      <c r="L12" s="9"/>
      <c r="M12" s="9"/>
      <c r="N12" s="25"/>
      <c r="O12" s="9"/>
      <c r="P12" s="26"/>
      <c r="Q12" s="9"/>
    </row>
    <row r="13" ht="22" customHeight="1" spans="1:17">
      <c r="A13" s="14"/>
      <c r="B13" s="15" t="s">
        <v>67</v>
      </c>
      <c r="C13" s="14"/>
      <c r="D13" s="14"/>
      <c r="E13" s="16"/>
      <c r="F13" s="16"/>
      <c r="G13" s="14"/>
      <c r="H13" s="16"/>
      <c r="I13" s="16"/>
      <c r="J13" s="16"/>
      <c r="K13" s="16">
        <f>SUM(K8:K12)</f>
        <v>0</v>
      </c>
      <c r="L13" s="27" t="s">
        <v>50</v>
      </c>
      <c r="M13" s="27" t="s">
        <v>68</v>
      </c>
      <c r="N13" s="28">
        <v>7821515</v>
      </c>
      <c r="O13" s="27" t="s">
        <v>69</v>
      </c>
      <c r="P13" s="29" t="b">
        <v>1</v>
      </c>
      <c r="Q13" s="27"/>
    </row>
    <row r="14" spans="11:11">
      <c r="K14" s="30"/>
    </row>
    <row r="15" spans="11:11">
      <c r="K15" s="30"/>
    </row>
    <row r="16" spans="11:11">
      <c r="K16" s="30"/>
    </row>
    <row r="17" spans="11:11">
      <c r="K17" s="30"/>
    </row>
    <row r="18" spans="11:11">
      <c r="K18" s="30"/>
    </row>
  </sheetData>
  <sheetProtection formatCells="0" formatColumns="0" formatRows="0" insertRows="0" autoFilter="0"/>
  <mergeCells count="17">
    <mergeCell ref="A1:B1"/>
    <mergeCell ref="A2:B2"/>
    <mergeCell ref="A4:B4"/>
    <mergeCell ref="E5:F5"/>
    <mergeCell ref="H5:J5"/>
    <mergeCell ref="A5:A6"/>
    <mergeCell ref="B5:B6"/>
    <mergeCell ref="C5:C6"/>
    <mergeCell ref="D5:D6"/>
    <mergeCell ref="G5:G6"/>
    <mergeCell ref="K5:K6"/>
    <mergeCell ref="L5:L6"/>
    <mergeCell ref="M5:M6"/>
    <mergeCell ref="N5:N6"/>
    <mergeCell ref="O5:O6"/>
    <mergeCell ref="P5:P6"/>
    <mergeCell ref="Q5:Q6"/>
  </mergeCells>
  <dataValidations count="2">
    <dataValidation type="list" allowBlank="1" showInputMessage="1" showErrorMessage="1" sqref="C6:C13">
      <formula1>MyRange2</formula1>
    </dataValidation>
    <dataValidation type="list" allowBlank="1" showInputMessage="1" showErrorMessage="1" sqref="D6:D13">
      <formula1>MyRange3</formula1>
    </dataValidation>
  </dataValidations>
  <pageMargins left="0.75" right="0.75" top="1" bottom="1" header="0.5" footer="0.5"/>
  <pageSetup paperSize="9" scale="7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CZ28"/>
  <sheetViews>
    <sheetView view="pageBreakPreview" zoomScaleNormal="100" workbookViewId="0">
      <pane ySplit="6" topLeftCell="A7" activePane="bottomLeft" state="frozen"/>
      <selection/>
      <selection pane="bottomLeft" activeCell="I11" sqref="I11"/>
    </sheetView>
  </sheetViews>
  <sheetFormatPr defaultColWidth="9" defaultRowHeight="12.75"/>
  <cols>
    <col min="1" max="1" width="4.66666666666667" style="1" customWidth="1"/>
    <col min="2" max="2" width="36.6666666666667" style="1" customWidth="1"/>
    <col min="3" max="4" width="4.66666666666667" style="1" customWidth="1"/>
    <col min="5" max="6" width="11.6666666666667" style="1" customWidth="1"/>
    <col min="7" max="7" width="4.66666666666667" style="1" customWidth="1"/>
    <col min="8" max="10" width="8.75" style="1" customWidth="1"/>
    <col min="11" max="11" width="14.25" style="1" customWidth="1"/>
    <col min="12" max="17" width="9" style="1" hidden="1" customWidth="1"/>
    <col min="18" max="16384" width="9" style="1"/>
  </cols>
  <sheetData>
    <row r="1" spans="1:17">
      <c r="A1" s="2" t="s">
        <v>70</v>
      </c>
      <c r="B1" s="2"/>
      <c r="C1" s="2"/>
      <c r="D1" s="2"/>
      <c r="E1" s="2"/>
      <c r="F1" s="2"/>
      <c r="G1" s="2"/>
      <c r="H1" s="2"/>
      <c r="I1" s="2"/>
      <c r="J1" s="2"/>
      <c r="K1" s="2"/>
      <c r="L1" s="2"/>
      <c r="M1" s="2"/>
      <c r="N1" s="2"/>
      <c r="P1" s="1" t="s">
        <v>26</v>
      </c>
      <c r="Q1" s="1" t="s">
        <v>27</v>
      </c>
    </row>
    <row r="2" spans="1:17">
      <c r="A2" s="2" t="s">
        <v>71</v>
      </c>
      <c r="B2" s="2"/>
      <c r="C2" s="2"/>
      <c r="D2" s="2"/>
      <c r="E2" s="2"/>
      <c r="F2" s="2"/>
      <c r="G2" s="2"/>
      <c r="H2" s="2"/>
      <c r="I2" s="2"/>
      <c r="J2" s="2"/>
      <c r="K2" s="2"/>
      <c r="L2" s="2"/>
      <c r="M2" s="2"/>
      <c r="N2" s="2"/>
      <c r="P2" s="1" t="s">
        <v>26</v>
      </c>
      <c r="Q2" s="1" t="s">
        <v>27</v>
      </c>
    </row>
    <row r="3" spans="1:17">
      <c r="A3" s="2" t="s">
        <v>28</v>
      </c>
      <c r="B3" s="2"/>
      <c r="C3" s="2"/>
      <c r="D3" s="2"/>
      <c r="E3" s="2"/>
      <c r="F3" s="2"/>
      <c r="G3" s="2"/>
      <c r="H3" s="2"/>
      <c r="I3" s="2"/>
      <c r="J3" s="2"/>
      <c r="K3" s="2"/>
      <c r="L3" s="2"/>
      <c r="M3" s="2"/>
      <c r="N3" s="2"/>
      <c r="P3" s="1" t="s">
        <v>26</v>
      </c>
      <c r="Q3" s="1" t="s">
        <v>27</v>
      </c>
    </row>
    <row r="4" spans="1:17">
      <c r="A4" s="3" t="s">
        <v>29</v>
      </c>
      <c r="B4" s="3"/>
      <c r="C4" s="3"/>
      <c r="D4" s="3"/>
      <c r="E4" s="3"/>
      <c r="F4" s="3"/>
      <c r="G4" s="3"/>
      <c r="H4" s="3"/>
      <c r="I4" s="3"/>
      <c r="J4" s="3"/>
      <c r="K4" s="3"/>
      <c r="L4" s="3"/>
      <c r="M4" s="3"/>
      <c r="N4" s="3"/>
      <c r="P4" s="1" t="s">
        <v>26</v>
      </c>
      <c r="Q4" s="1" t="s">
        <v>27</v>
      </c>
    </row>
    <row r="5" spans="1:104">
      <c r="A5" s="4" t="s">
        <v>30</v>
      </c>
      <c r="B5" s="4" t="s">
        <v>31</v>
      </c>
      <c r="C5" s="4" t="s">
        <v>32</v>
      </c>
      <c r="D5" s="4" t="s">
        <v>33</v>
      </c>
      <c r="E5" s="4" t="s">
        <v>34</v>
      </c>
      <c r="F5" s="4"/>
      <c r="G5" s="4" t="s">
        <v>35</v>
      </c>
      <c r="H5" s="4" t="s">
        <v>36</v>
      </c>
      <c r="I5" s="4"/>
      <c r="J5" s="4"/>
      <c r="K5" s="4" t="s">
        <v>37</v>
      </c>
      <c r="L5" s="4" t="s">
        <v>38</v>
      </c>
      <c r="M5" s="4" t="s">
        <v>39</v>
      </c>
      <c r="N5" s="4" t="s">
        <v>40</v>
      </c>
      <c r="O5" s="4" t="s">
        <v>41</v>
      </c>
      <c r="P5" s="4" t="s">
        <v>26</v>
      </c>
      <c r="Q5" s="4" t="s">
        <v>27</v>
      </c>
      <c r="CY5" s="1" t="s">
        <v>42</v>
      </c>
      <c r="CZ5" s="1" t="s">
        <v>43</v>
      </c>
    </row>
    <row r="6" ht="37" customHeight="1" spans="1:104">
      <c r="A6" s="4"/>
      <c r="B6" s="4"/>
      <c r="C6" s="4"/>
      <c r="D6" s="4"/>
      <c r="E6" s="4" t="s">
        <v>34</v>
      </c>
      <c r="F6" s="4" t="s">
        <v>21</v>
      </c>
      <c r="G6" s="4"/>
      <c r="H6" s="4" t="s">
        <v>44</v>
      </c>
      <c r="I6" s="4" t="s">
        <v>45</v>
      </c>
      <c r="J6" s="4" t="s">
        <v>46</v>
      </c>
      <c r="K6" s="4" t="e">
        <f>ROUND(F6,2)*ROUND(J6,2)</f>
        <v>#VALUE!</v>
      </c>
      <c r="L6" s="4"/>
      <c r="M6" s="4"/>
      <c r="N6" s="4"/>
      <c r="O6" s="4"/>
      <c r="P6" s="4"/>
      <c r="Q6" s="4"/>
      <c r="CY6" s="1" t="s">
        <v>47</v>
      </c>
      <c r="CZ6" s="1" t="s">
        <v>48</v>
      </c>
    </row>
    <row r="7" ht="23" customHeight="1" spans="1:103">
      <c r="A7" s="5"/>
      <c r="B7" s="6" t="s">
        <v>49</v>
      </c>
      <c r="C7" s="5"/>
      <c r="D7" s="5"/>
      <c r="E7" s="7"/>
      <c r="F7" s="7"/>
      <c r="G7" s="5"/>
      <c r="H7" s="7"/>
      <c r="I7" s="7"/>
      <c r="J7" s="7"/>
      <c r="K7" s="7"/>
      <c r="L7" s="17" t="s">
        <v>50</v>
      </c>
      <c r="M7" s="17" t="s">
        <v>50</v>
      </c>
      <c r="N7" s="18">
        <v>7821494</v>
      </c>
      <c r="O7" s="17" t="s">
        <v>51</v>
      </c>
      <c r="P7" s="19" t="b">
        <v>1</v>
      </c>
      <c r="Q7" s="17"/>
      <c r="CY7" s="1" t="s">
        <v>52</v>
      </c>
    </row>
    <row r="8" ht="23" customHeight="1" spans="1:17">
      <c r="A8" s="8"/>
      <c r="B8" s="9" t="s">
        <v>17</v>
      </c>
      <c r="C8" s="8"/>
      <c r="D8" s="8"/>
      <c r="E8" s="10"/>
      <c r="F8" s="10"/>
      <c r="G8" s="8"/>
      <c r="H8" s="11"/>
      <c r="I8" s="11"/>
      <c r="J8" s="10"/>
      <c r="K8" s="10"/>
      <c r="L8" s="20" t="s">
        <v>53</v>
      </c>
      <c r="M8" s="20" t="s">
        <v>54</v>
      </c>
      <c r="N8" s="21">
        <v>7821496</v>
      </c>
      <c r="O8" s="20" t="s">
        <v>55</v>
      </c>
      <c r="P8" s="22" t="b">
        <v>1</v>
      </c>
      <c r="Q8" s="20"/>
    </row>
    <row r="9" ht="23" customHeight="1" spans="1:17">
      <c r="A9" s="8"/>
      <c r="B9" s="9" t="s">
        <v>72</v>
      </c>
      <c r="C9" s="8"/>
      <c r="D9" s="8"/>
      <c r="E9" s="10"/>
      <c r="F9" s="10"/>
      <c r="G9" s="8"/>
      <c r="H9" s="11"/>
      <c r="I9" s="11"/>
      <c r="J9" s="10"/>
      <c r="K9" s="10"/>
      <c r="L9" s="20" t="s">
        <v>73</v>
      </c>
      <c r="M9" s="20" t="s">
        <v>54</v>
      </c>
      <c r="N9" s="21">
        <v>7821498</v>
      </c>
      <c r="O9" s="20" t="s">
        <v>74</v>
      </c>
      <c r="P9" s="22" t="b">
        <v>1</v>
      </c>
      <c r="Q9" s="20"/>
    </row>
    <row r="10" ht="71" customHeight="1" spans="1:17">
      <c r="A10" s="8"/>
      <c r="B10" s="9" t="s">
        <v>75</v>
      </c>
      <c r="C10" s="8"/>
      <c r="D10" s="8"/>
      <c r="E10" s="10"/>
      <c r="F10" s="10"/>
      <c r="G10" s="8"/>
      <c r="H10" s="11"/>
      <c r="I10" s="11"/>
      <c r="J10" s="10"/>
      <c r="K10" s="10"/>
      <c r="L10" s="20" t="s">
        <v>76</v>
      </c>
      <c r="M10" s="20" t="s">
        <v>54</v>
      </c>
      <c r="N10" s="21">
        <v>7821500</v>
      </c>
      <c r="O10" s="20" t="s">
        <v>77</v>
      </c>
      <c r="P10" s="22" t="b">
        <v>1</v>
      </c>
      <c r="Q10" s="20"/>
    </row>
    <row r="11" ht="26" customHeight="1" spans="1:17">
      <c r="A11" s="8" t="s">
        <v>78</v>
      </c>
      <c r="B11" s="9" t="s">
        <v>79</v>
      </c>
      <c r="C11" s="8"/>
      <c r="D11" s="8"/>
      <c r="E11" s="10">
        <v>4000</v>
      </c>
      <c r="F11" s="10">
        <f>ROUND(E11,2)</f>
        <v>4000</v>
      </c>
      <c r="G11" s="8" t="s">
        <v>63</v>
      </c>
      <c r="H11" s="11">
        <v>0</v>
      </c>
      <c r="I11" s="23">
        <v>49.77</v>
      </c>
      <c r="J11" s="10">
        <f>ROUND(H11,2)+ROUND(I11,2)</f>
        <v>49.77</v>
      </c>
      <c r="K11" s="10">
        <f>ROUND(F11,2)*ROUND(J11,2)</f>
        <v>199080</v>
      </c>
      <c r="L11" s="20" t="s">
        <v>80</v>
      </c>
      <c r="M11" s="20" t="s">
        <v>65</v>
      </c>
      <c r="N11" s="21">
        <v>7821502</v>
      </c>
      <c r="O11" s="20" t="s">
        <v>81</v>
      </c>
      <c r="P11" s="22" t="b">
        <v>1</v>
      </c>
      <c r="Q11" s="20"/>
    </row>
    <row r="12" ht="26" customHeight="1" spans="1:17">
      <c r="A12" s="8" t="s">
        <v>82</v>
      </c>
      <c r="B12" s="9" t="s">
        <v>83</v>
      </c>
      <c r="C12" s="8"/>
      <c r="D12" s="8"/>
      <c r="E12" s="10">
        <v>500</v>
      </c>
      <c r="F12" s="10">
        <f>ROUND(E12,2)</f>
        <v>500</v>
      </c>
      <c r="G12" s="8" t="s">
        <v>63</v>
      </c>
      <c r="H12" s="11">
        <v>0</v>
      </c>
      <c r="I12" s="23">
        <v>58</v>
      </c>
      <c r="J12" s="10">
        <f>ROUND(H12,2)+ROUND(I12,2)</f>
        <v>58</v>
      </c>
      <c r="K12" s="10">
        <f>ROUND(F12,2)*ROUND(J12,2)</f>
        <v>29000</v>
      </c>
      <c r="L12" s="20" t="s">
        <v>84</v>
      </c>
      <c r="M12" s="20" t="s">
        <v>65</v>
      </c>
      <c r="N12" s="21">
        <v>7821504</v>
      </c>
      <c r="O12" s="20" t="s">
        <v>85</v>
      </c>
      <c r="P12" s="22" t="b">
        <v>1</v>
      </c>
      <c r="Q12" s="20"/>
    </row>
    <row r="13" ht="26" customHeight="1" spans="1:17">
      <c r="A13" s="8" t="s">
        <v>86</v>
      </c>
      <c r="B13" s="9" t="s">
        <v>87</v>
      </c>
      <c r="C13" s="8"/>
      <c r="D13" s="8"/>
      <c r="E13" s="10">
        <v>500</v>
      </c>
      <c r="F13" s="10">
        <f>ROUND(E13,2)</f>
        <v>500</v>
      </c>
      <c r="G13" s="8" t="s">
        <v>63</v>
      </c>
      <c r="H13" s="11">
        <v>0</v>
      </c>
      <c r="I13" s="23">
        <v>80</v>
      </c>
      <c r="J13" s="10">
        <f>ROUND(H13,2)+ROUND(I13,2)</f>
        <v>80</v>
      </c>
      <c r="K13" s="10">
        <f>ROUND(F13,2)*ROUND(J13,2)</f>
        <v>40000</v>
      </c>
      <c r="L13" s="20" t="s">
        <v>88</v>
      </c>
      <c r="M13" s="20" t="s">
        <v>65</v>
      </c>
      <c r="N13" s="21">
        <v>7821505</v>
      </c>
      <c r="O13" s="20" t="s">
        <v>89</v>
      </c>
      <c r="P13" s="22" t="b">
        <v>1</v>
      </c>
      <c r="Q13" s="20"/>
    </row>
    <row r="14" ht="26" customHeight="1" spans="1:17">
      <c r="A14" s="8"/>
      <c r="B14" s="9" t="s">
        <v>56</v>
      </c>
      <c r="C14" s="8"/>
      <c r="D14" s="8"/>
      <c r="E14" s="10"/>
      <c r="F14" s="10"/>
      <c r="G14" s="8"/>
      <c r="H14" s="11"/>
      <c r="I14" s="11"/>
      <c r="J14" s="10"/>
      <c r="K14" s="10"/>
      <c r="L14" s="20" t="s">
        <v>57</v>
      </c>
      <c r="M14" s="20" t="s">
        <v>54</v>
      </c>
      <c r="N14" s="21">
        <v>7821507</v>
      </c>
      <c r="O14" s="20" t="s">
        <v>58</v>
      </c>
      <c r="P14" s="22" t="b">
        <v>1</v>
      </c>
      <c r="Q14" s="20"/>
    </row>
    <row r="15" ht="69" customHeight="1" spans="1:17">
      <c r="A15" s="8"/>
      <c r="B15" s="9" t="s">
        <v>90</v>
      </c>
      <c r="C15" s="8"/>
      <c r="D15" s="8"/>
      <c r="E15" s="10"/>
      <c r="F15" s="10"/>
      <c r="G15" s="8"/>
      <c r="H15" s="11"/>
      <c r="I15" s="11"/>
      <c r="J15" s="10"/>
      <c r="K15" s="10"/>
      <c r="L15" s="20" t="s">
        <v>60</v>
      </c>
      <c r="M15" s="20" t="s">
        <v>54</v>
      </c>
      <c r="N15" s="21">
        <v>7821508</v>
      </c>
      <c r="O15" s="20" t="s">
        <v>61</v>
      </c>
      <c r="P15" s="22" t="b">
        <v>1</v>
      </c>
      <c r="Q15" s="20"/>
    </row>
    <row r="16" ht="24" customHeight="1" spans="1:17">
      <c r="A16" s="8" t="s">
        <v>91</v>
      </c>
      <c r="B16" s="9" t="s">
        <v>92</v>
      </c>
      <c r="C16" s="8"/>
      <c r="D16" s="8"/>
      <c r="E16" s="10">
        <v>12000</v>
      </c>
      <c r="F16" s="10">
        <f>ROUND(E16,2)</f>
        <v>12000</v>
      </c>
      <c r="G16" s="8" t="s">
        <v>63</v>
      </c>
      <c r="H16" s="11">
        <v>0</v>
      </c>
      <c r="I16" s="23">
        <v>49.77</v>
      </c>
      <c r="J16" s="10">
        <f>ROUND(H16,2)+ROUND(I16,2)</f>
        <v>49.77</v>
      </c>
      <c r="K16" s="10">
        <f>ROUND(F16,2)*ROUND(J16,2)</f>
        <v>597240</v>
      </c>
      <c r="L16" s="20" t="s">
        <v>64</v>
      </c>
      <c r="M16" s="20" t="s">
        <v>65</v>
      </c>
      <c r="N16" s="21">
        <v>7821509</v>
      </c>
      <c r="O16" s="20" t="s">
        <v>66</v>
      </c>
      <c r="P16" s="22" t="b">
        <v>1</v>
      </c>
      <c r="Q16" s="20"/>
    </row>
    <row r="17" ht="24" customHeight="1" spans="1:17">
      <c r="A17" s="8" t="s">
        <v>93</v>
      </c>
      <c r="B17" s="9" t="s">
        <v>94</v>
      </c>
      <c r="C17" s="8"/>
      <c r="D17" s="8"/>
      <c r="E17" s="10">
        <v>1500</v>
      </c>
      <c r="F17" s="10">
        <f>ROUND(E17,2)</f>
        <v>1500</v>
      </c>
      <c r="G17" s="8" t="s">
        <v>63</v>
      </c>
      <c r="H17" s="11">
        <v>0</v>
      </c>
      <c r="I17" s="23">
        <v>58</v>
      </c>
      <c r="J17" s="10">
        <f>ROUND(H17,2)+ROUND(I17,2)</f>
        <v>58</v>
      </c>
      <c r="K17" s="10">
        <f>ROUND(F17,2)*ROUND(J17,2)</f>
        <v>87000</v>
      </c>
      <c r="L17" s="20" t="s">
        <v>95</v>
      </c>
      <c r="M17" s="20" t="s">
        <v>65</v>
      </c>
      <c r="N17" s="21">
        <v>7821510</v>
      </c>
      <c r="O17" s="20" t="s">
        <v>96</v>
      </c>
      <c r="P17" s="22" t="b">
        <v>1</v>
      </c>
      <c r="Q17" s="20"/>
    </row>
    <row r="18" ht="24" customHeight="1" spans="1:17">
      <c r="A18" s="8" t="s">
        <v>97</v>
      </c>
      <c r="B18" s="9" t="s">
        <v>98</v>
      </c>
      <c r="C18" s="8"/>
      <c r="D18" s="8"/>
      <c r="E18" s="10">
        <v>1500</v>
      </c>
      <c r="F18" s="10">
        <f>ROUND(E18,2)</f>
        <v>1500</v>
      </c>
      <c r="G18" s="8" t="s">
        <v>63</v>
      </c>
      <c r="H18" s="11">
        <v>0</v>
      </c>
      <c r="I18" s="23">
        <v>80</v>
      </c>
      <c r="J18" s="10">
        <f>ROUND(H18,2)+ROUND(I18,2)</f>
        <v>80</v>
      </c>
      <c r="K18" s="10">
        <f>ROUND(F18,2)*ROUND(J18,2)</f>
        <v>120000</v>
      </c>
      <c r="L18" s="20" t="s">
        <v>99</v>
      </c>
      <c r="M18" s="20" t="s">
        <v>65</v>
      </c>
      <c r="N18" s="21">
        <v>7821511</v>
      </c>
      <c r="O18" s="20" t="s">
        <v>100</v>
      </c>
      <c r="P18" s="22" t="b">
        <v>1</v>
      </c>
      <c r="Q18" s="20"/>
    </row>
    <row r="19" ht="125" customHeight="1" spans="1:17">
      <c r="A19" s="8" t="s">
        <v>101</v>
      </c>
      <c r="B19" s="9" t="s">
        <v>102</v>
      </c>
      <c r="C19" s="8"/>
      <c r="D19" s="8"/>
      <c r="E19" s="10">
        <v>10</v>
      </c>
      <c r="F19" s="10">
        <f>ROUND(E19,2)</f>
        <v>10</v>
      </c>
      <c r="G19" s="8" t="s">
        <v>103</v>
      </c>
      <c r="H19" s="11">
        <v>0</v>
      </c>
      <c r="I19" s="11">
        <v>80.5</v>
      </c>
      <c r="J19" s="10">
        <f>ROUND(H19,2)+ROUND(I19,2)</f>
        <v>80.5</v>
      </c>
      <c r="K19" s="10">
        <f>ROUND(F19,2)*ROUND(J19,2)</f>
        <v>805</v>
      </c>
      <c r="L19" s="20" t="s">
        <v>104</v>
      </c>
      <c r="M19" s="20" t="s">
        <v>65</v>
      </c>
      <c r="N19" s="21">
        <v>7821512</v>
      </c>
      <c r="O19" s="20" t="s">
        <v>105</v>
      </c>
      <c r="P19" s="22" t="b">
        <v>1</v>
      </c>
      <c r="Q19" s="20"/>
    </row>
    <row r="20" ht="29" customHeight="1" spans="1:17">
      <c r="A20" s="8"/>
      <c r="B20" s="9" t="s">
        <v>106</v>
      </c>
      <c r="C20" s="8"/>
      <c r="D20" s="8"/>
      <c r="E20" s="10"/>
      <c r="F20" s="10"/>
      <c r="G20" s="8"/>
      <c r="H20" s="11"/>
      <c r="I20" s="11"/>
      <c r="J20" s="10"/>
      <c r="K20" s="10"/>
      <c r="L20" s="20" t="s">
        <v>107</v>
      </c>
      <c r="M20" s="20" t="s">
        <v>54</v>
      </c>
      <c r="N20" s="21">
        <v>7821513</v>
      </c>
      <c r="O20" s="20" t="s">
        <v>108</v>
      </c>
      <c r="P20" s="22" t="b">
        <v>1</v>
      </c>
      <c r="Q20" s="20"/>
    </row>
    <row r="21" ht="93" customHeight="1" spans="1:17">
      <c r="A21" s="8" t="s">
        <v>109</v>
      </c>
      <c r="B21" s="9" t="s">
        <v>110</v>
      </c>
      <c r="C21" s="8"/>
      <c r="D21" s="8"/>
      <c r="E21" s="10">
        <v>150000</v>
      </c>
      <c r="F21" s="10">
        <f>ROUND(E21,2)</f>
        <v>150000</v>
      </c>
      <c r="G21" s="8" t="s">
        <v>111</v>
      </c>
      <c r="H21" s="11">
        <v>0</v>
      </c>
      <c r="I21" s="24">
        <v>0.15</v>
      </c>
      <c r="J21" s="10">
        <f>ROUND(H21,2)+ROUND(I21,2)</f>
        <v>0.15</v>
      </c>
      <c r="K21" s="10">
        <f>ROUND(F21,2)*ROUND(J21,2)</f>
        <v>22500</v>
      </c>
      <c r="L21" s="20" t="s">
        <v>112</v>
      </c>
      <c r="M21" s="20" t="s">
        <v>65</v>
      </c>
      <c r="N21" s="21">
        <v>7821514</v>
      </c>
      <c r="O21" s="20" t="s">
        <v>113</v>
      </c>
      <c r="P21" s="22" t="b">
        <v>1</v>
      </c>
      <c r="Q21" s="20"/>
    </row>
    <row r="22" spans="1:17">
      <c r="A22" s="12"/>
      <c r="B22" s="13"/>
      <c r="C22" s="12"/>
      <c r="D22" s="12"/>
      <c r="E22" s="11"/>
      <c r="F22" s="11">
        <f>ROUND(E22,2)</f>
        <v>0</v>
      </c>
      <c r="G22" s="12"/>
      <c r="H22" s="11"/>
      <c r="I22" s="11"/>
      <c r="J22" s="11">
        <f>ROUND(H22,2)+ROUND(I22,2)</f>
        <v>0</v>
      </c>
      <c r="K22" s="11">
        <f>ROUND(F22,2)*ROUND(J22,2)</f>
        <v>0</v>
      </c>
      <c r="L22" s="9"/>
      <c r="M22" s="9"/>
      <c r="N22" s="25"/>
      <c r="O22" s="9"/>
      <c r="P22" s="26"/>
      <c r="Q22" s="9"/>
    </row>
    <row r="23" ht="22" customHeight="1" spans="1:17">
      <c r="A23" s="14"/>
      <c r="B23" s="15" t="s">
        <v>114</v>
      </c>
      <c r="C23" s="14"/>
      <c r="D23" s="14"/>
      <c r="E23" s="16"/>
      <c r="F23" s="16"/>
      <c r="G23" s="14"/>
      <c r="H23" s="16"/>
      <c r="I23" s="16"/>
      <c r="J23" s="16"/>
      <c r="K23" s="16">
        <f>SUM(K8:K22)</f>
        <v>1095625</v>
      </c>
      <c r="L23" s="27" t="s">
        <v>50</v>
      </c>
      <c r="M23" s="27" t="s">
        <v>68</v>
      </c>
      <c r="N23" s="28">
        <v>7821515</v>
      </c>
      <c r="O23" s="27" t="s">
        <v>69</v>
      </c>
      <c r="P23" s="29" t="b">
        <v>1</v>
      </c>
      <c r="Q23" s="27"/>
    </row>
    <row r="24" spans="11:11">
      <c r="K24" s="30"/>
    </row>
    <row r="25" spans="11:11">
      <c r="K25" s="30">
        <v>2177250</v>
      </c>
    </row>
    <row r="26" spans="11:11">
      <c r="K26" s="30" t="e">
        <f>K25-#REF!</f>
        <v>#REF!</v>
      </c>
    </row>
    <row r="27" spans="11:11">
      <c r="K27" s="30">
        <v>16000</v>
      </c>
    </row>
    <row r="28" spans="11:11">
      <c r="K28" s="30" t="e">
        <f>K26/K27</f>
        <v>#REF!</v>
      </c>
    </row>
  </sheetData>
  <sheetProtection formatCells="0" formatColumns="0" formatRows="0" insertRows="0" autoFilter="0"/>
  <mergeCells count="17">
    <mergeCell ref="A1:B1"/>
    <mergeCell ref="A2:B2"/>
    <mergeCell ref="A4:B4"/>
    <mergeCell ref="E5:F5"/>
    <mergeCell ref="H5:J5"/>
    <mergeCell ref="A5:A6"/>
    <mergeCell ref="B5:B6"/>
    <mergeCell ref="C5:C6"/>
    <mergeCell ref="D5:D6"/>
    <mergeCell ref="G5:G6"/>
    <mergeCell ref="K5:K6"/>
    <mergeCell ref="L5:L6"/>
    <mergeCell ref="M5:M6"/>
    <mergeCell ref="N5:N6"/>
    <mergeCell ref="O5:O6"/>
    <mergeCell ref="P5:P6"/>
    <mergeCell ref="Q5:Q6"/>
  </mergeCells>
  <dataValidations count="2">
    <dataValidation type="list" allowBlank="1" showInputMessage="1" showErrorMessage="1" sqref="C6:C23">
      <formula1>MyRange2</formula1>
    </dataValidation>
    <dataValidation type="list" allowBlank="1" showInputMessage="1" showErrorMessage="1" sqref="D6:D23">
      <formula1>MyRange3</formula1>
    </dataValidation>
  </dataValidations>
  <pageMargins left="0.75" right="0.75" top="1" bottom="1" header="0.5" footer="0.5"/>
  <pageSetup paperSize="9" scale="7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B3"/>
  <sheetViews>
    <sheetView workbookViewId="0">
      <selection activeCell="A7" sqref="A7"/>
    </sheetView>
  </sheetViews>
  <sheetFormatPr defaultColWidth="9" defaultRowHeight="14.25" outlineLevelRow="2" outlineLevelCol="1"/>
  <sheetData>
    <row r="2" spans="2:2">
      <c r="B2" t="s">
        <v>115</v>
      </c>
    </row>
    <row r="3" spans="2:2">
      <c r="B3" t="s">
        <v>116</v>
      </c>
    </row>
  </sheetData>
  <pageMargins left="0.75" right="0.75" top="1" bottom="1" header="0.5" footer="0.5"/>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编辑说明</vt:lpstr>
      <vt:lpstr>汇总</vt:lpstr>
      <vt:lpstr>BQ1.1 地质勘查 (一、二期)</vt:lpstr>
      <vt:lpstr>BQ1.1 地质勘查</vt:lpstr>
      <vt:lpstr>HiddeSheet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ifcaadmin</dc:creator>
  <cp:lastModifiedBy>Suga's</cp:lastModifiedBy>
  <dcterms:created xsi:type="dcterms:W3CDTF">2018-01-10T13:46:00Z</dcterms:created>
  <dcterms:modified xsi:type="dcterms:W3CDTF">2024-03-27T01:59:45Z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FE1FC3CF4ED84D0B894A29774568D96C_13</vt:lpwstr>
  </property>
  <property fmtid="{D5CDD505-2E9C-101B-9397-08002B2CF9AE}" pid="3" name="KSOProductBuildVer">
    <vt:lpwstr>2052-12.1.0.16417</vt:lpwstr>
  </property>
</Properties>
</file>